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15405" windowHeight="4020" tabRatio="872" firstSheet="1" activeTab="1"/>
  </bookViews>
  <sheets>
    <sheet name="CRYSTAL_PERSIST" sheetId="1" state="veryHidden" r:id="rId1"/>
    <sheet name="Project Compliance Tool" sheetId="2" r:id="rId2"/>
    <sheet name="Lookup Table" sheetId="3" r:id="rId3"/>
    <sheet name="Extra look-up" sheetId="4" state="hidden" r:id="rId4"/>
    <sheet name="Additionality Criteria" sheetId="5" r:id="rId5"/>
    <sheet name="Assessment Criteria" sheetId="6" r:id="rId6"/>
    <sheet name="PF Model" sheetId="7" r:id="rId7"/>
    <sheet name="QA" sheetId="8" r:id="rId8"/>
  </sheets>
  <externalReferences>
    <externalReference r:id="rId11"/>
  </externalReferences>
  <definedNames>
    <definedName name="_xlfn.IFERROR" hidden="1">#NAME?</definedName>
    <definedName name="Blank">'Extra look-up'!$B$35:$B$35</definedName>
    <definedName name="BMS">'Lookup Table'!$C$9:$C$11</definedName>
    <definedName name="Boilers">'Lookup Table'!$C$3:$C$8</definedName>
    <definedName name="CHP">'Lookup Table'!$C$12:$C$14</definedName>
    <definedName name="CO2_factors" localSheetId="5">'[1]Lookup Table'!$O$3:$P$13</definedName>
    <definedName name="CO2_factors">'Lookup Table'!$O$3:$P$13</definedName>
    <definedName name="Compressor">'Lookup Table'!$C$15</definedName>
    <definedName name="Cooling">'Lookup Table'!$C$29:$C$31</definedName>
    <definedName name="EfW">'Lookup Table'!$C$33:$C$34</definedName>
    <definedName name="Energy_Types" localSheetId="5">'[1]Lookup Table'!$O$3:$O$11</definedName>
    <definedName name="Energy_Types">'Lookup Table'!$O$3:$O$11</definedName>
    <definedName name="Hand_driers">'Lookup Table'!$C$32</definedName>
    <definedName name="Heating">'Lookup Table'!$C$35:$C$47</definedName>
    <definedName name="Hot_water">'Lookup Table'!$C$48:$C$49</definedName>
    <definedName name="Insulation_building_fabric">'Lookup Table'!$C$51:$C$56</definedName>
    <definedName name="Insulation_draught_proofing">'Lookup Table'!$C$57</definedName>
    <definedName name="Insulation_other">'Lookup Table'!$C$60:$C$66</definedName>
    <definedName name="Insulation_pipework">'Lookup Table'!$C$58:$C$59</definedName>
    <definedName name="IT">'Lookup Table'!$C$16:$C$28</definedName>
    <definedName name="Kitchen">'Lookup Table'!$C$50</definedName>
    <definedName name="Lab">'Lookup Table'!$C$67:$C$73</definedName>
    <definedName name="LEDs">'Lookup Table'!$C$86:$C$94</definedName>
    <definedName name="Lighting_controls">'Lookup Table'!$C$74:$C$75</definedName>
    <definedName name="Lighting_upgrades">'Lookup Table'!$C$76:$C$85</definedName>
    <definedName name="Motor_controls">'Lookup Table'!$C$104:$C$106</definedName>
    <definedName name="Motor_replacement">'Lookup Table'!$C$107</definedName>
    <definedName name="Office">'Lookup Table'!$C$108</definedName>
    <definedName name="_xlnm.Print_Area" localSheetId="4">'Additionality Criteria'!$A$3:$M$69</definedName>
    <definedName name="_xlnm.Print_Area" localSheetId="5">'Assessment Criteria'!$A$1:$L$89</definedName>
    <definedName name="_xlnm.Print_Area" localSheetId="2">'Lookup Table'!$B$1:$E$127</definedName>
    <definedName name="_xlnm.Print_Area" localSheetId="6">'PF Model'!$A$3:$M$66</definedName>
    <definedName name="_xlnm.Print_Area" localSheetId="1">'Project Compliance Tool'!$A$2:$W$41</definedName>
    <definedName name="_xlnm.Print_Area" localSheetId="7">'QA'!$B$1:$E$23</definedName>
    <definedName name="_xlnm.Print_Titles" localSheetId="2">'Lookup Table'!$2:$2</definedName>
    <definedName name="Project_type" localSheetId="5">'[1]Extra look-up'!$A$3:$A$31</definedName>
    <definedName name="Project_type">'Extra look-up'!$A$3:$A$32</definedName>
    <definedName name="Renewables">'Lookup Table'!$C$109:$C$110</definedName>
    <definedName name="Street_lighting">'Lookup Table'!$C$95:$C$101</definedName>
    <definedName name="Swimming">'Lookup Table'!$C$111:$C$113</definedName>
    <definedName name="Time_switches">'Lookup Table'!$C$114</definedName>
    <definedName name="Traffic_lights">'Lookup Table'!$C$102:$C$103</definedName>
    <definedName name="Transformers">'Lookup Table'!$C$115:$C$119</definedName>
    <definedName name="Ventilation">'Lookup Table'!$C$120:$C$123</definedName>
    <definedName name="Voltage_management">'Lookup Table'!$C$124:$C$125</definedName>
    <definedName name="Work_Types" localSheetId="5">'[1]Lookup Table'!$C$3:$C$112</definedName>
    <definedName name="Work_Types">'Lookup Table'!$C$3:$C$125</definedName>
  </definedNames>
  <calcPr fullCalcOnLoad="1"/>
</workbook>
</file>

<file path=xl/comments2.xml><?xml version="1.0" encoding="utf-8"?>
<comments xmlns="http://schemas.openxmlformats.org/spreadsheetml/2006/main">
  <authors>
    <author>Doble</author>
  </authors>
  <commentList>
    <comment ref="O11" authorId="0">
      <text>
        <r>
          <rPr>
            <b/>
            <sz val="12"/>
            <rFont val="Arial"/>
            <family val="2"/>
          </rPr>
          <t>GUIDANCE NOTE</t>
        </r>
        <r>
          <rPr>
            <sz val="10"/>
            <rFont val="Arial"/>
            <family val="2"/>
          </rPr>
          <t xml:space="preserve">
Enter savings as a percentage of the energy currently consumed by the existing plant/equipment concerned.</t>
        </r>
      </text>
    </comment>
    <comment ref="M11" authorId="0">
      <text>
        <r>
          <rPr>
            <b/>
            <sz val="12"/>
            <rFont val="Arial"/>
            <family val="2"/>
          </rPr>
          <t>GUIDANCE NOTES</t>
        </r>
        <r>
          <rPr>
            <sz val="10"/>
            <rFont val="Arial"/>
            <family val="2"/>
          </rPr>
          <t xml:space="preserve">
This Compliance Tool is for projects that involve a single fuel type.  Certain Work Types involve, or may involve, more than one fuel type, for which there is a separate Multiple Fuel Compliance Tool available from Salix.  This column indicates whether a Multple Fuel Tool must or may need to be used:
</t>
        </r>
        <r>
          <rPr>
            <b/>
            <sz val="10"/>
            <rFont val="Arial"/>
            <family val="2"/>
          </rPr>
          <t xml:space="preserve">
"CONTINUE"</t>
        </r>
        <r>
          <rPr>
            <sz val="10"/>
            <rFont val="Arial"/>
            <family val="2"/>
          </rPr>
          <t xml:space="preserve">
It is ok to use this Tool for the Work Type selected.
</t>
        </r>
        <r>
          <rPr>
            <b/>
            <sz val="10"/>
            <rFont val="Arial"/>
            <family val="2"/>
          </rPr>
          <t>"CONTINUE ONLY IF SINGLE FUEL"</t>
        </r>
        <r>
          <rPr>
            <sz val="10"/>
            <rFont val="Arial"/>
            <family val="2"/>
          </rPr>
          <t xml:space="preserve">
This means that for the Work Type selected there </t>
        </r>
        <r>
          <rPr>
            <u val="single"/>
            <sz val="10"/>
            <rFont val="Arial"/>
            <family val="2"/>
          </rPr>
          <t>may</t>
        </r>
        <r>
          <rPr>
            <sz val="10"/>
            <rFont val="Arial"/>
            <family val="2"/>
          </rPr>
          <t xml:space="preserve"> be more than one fuel type affected.  If this is the case the Multiple Fuel Project Compliance Tool should be used.
</t>
        </r>
        <r>
          <rPr>
            <b/>
            <sz val="10"/>
            <color indexed="10"/>
            <rFont val="Arial"/>
            <family val="2"/>
          </rPr>
          <t xml:space="preserve">
"USE MULTIPLE FUEL TOOL"</t>
        </r>
        <r>
          <rPr>
            <sz val="10"/>
            <rFont val="Arial"/>
            <family val="2"/>
          </rPr>
          <t xml:space="preserve">
By its nature the Work Type selected will result in changes to the consumption of more than one fuel and so the alternative Tool must be used.
</t>
        </r>
      </text>
    </comment>
  </commentList>
</comments>
</file>

<file path=xl/sharedStrings.xml><?xml version="1.0" encoding="utf-8"?>
<sst xmlns="http://schemas.openxmlformats.org/spreadsheetml/2006/main" count="851" uniqueCount="367">
  <si>
    <t>Project Type</t>
  </si>
  <si>
    <t>PF</t>
  </si>
  <si>
    <t>Energy Source</t>
  </si>
  <si>
    <t>Previous Values</t>
  </si>
  <si>
    <t>BEMS - bureau remotely managed</t>
  </si>
  <si>
    <t>BEMS - not remotely managed</t>
  </si>
  <si>
    <t>Electricity</t>
  </si>
  <si>
    <t>BEMS - remotely managed</t>
  </si>
  <si>
    <t>Gas</t>
  </si>
  <si>
    <t xml:space="preserve">Boilers - control systems </t>
  </si>
  <si>
    <t>Coal</t>
  </si>
  <si>
    <t>LPG</t>
  </si>
  <si>
    <t>Compressed Air: air compressor upgrade</t>
  </si>
  <si>
    <t>Heat recovery</t>
  </si>
  <si>
    <t>Heating - direct fired system</t>
  </si>
  <si>
    <t>Heating - discrete controls</t>
  </si>
  <si>
    <t>p/kWh</t>
  </si>
  <si>
    <t>Heating - distribution improvements</t>
  </si>
  <si>
    <t>Heating - TRVs</t>
  </si>
  <si>
    <t>Heating - zone control valves</t>
  </si>
  <si>
    <t>Hot Water - distribution improvements</t>
  </si>
  <si>
    <t xml:space="preserve">Hot Water - point of use heaters </t>
  </si>
  <si>
    <t>Insulation - draught proofing</t>
  </si>
  <si>
    <t>Lighting - discrete controls</t>
  </si>
  <si>
    <t>Motors - flat belt drives</t>
  </si>
  <si>
    <t>Motors - high efficiency</t>
  </si>
  <si>
    <t>Office equipment improvements</t>
  </si>
  <si>
    <t>Replacement of air conditioning with evaporative cooling</t>
  </si>
  <si>
    <t>Steriliser to dishwasher replacement</t>
  </si>
  <si>
    <t>Swimming pool covers - liquid</t>
  </si>
  <si>
    <t>Swimming pool covers - manual</t>
  </si>
  <si>
    <t>Swimming pool covers - motorised</t>
  </si>
  <si>
    <t>Time switches</t>
  </si>
  <si>
    <t>Ventilation - distribution</t>
  </si>
  <si>
    <t>Ventilation - presence controls</t>
  </si>
  <si>
    <t>kg/kWh</t>
  </si>
  <si>
    <t>&lt;CrystalAddin Version="1" country="GB" lang="en"/&gt;</t>
  </si>
  <si>
    <t>Salix Finance:</t>
  </si>
  <si>
    <t>Boilers - replacement combination</t>
  </si>
  <si>
    <t>Biomass CHP</t>
  </si>
  <si>
    <t>Gas Turbine</t>
  </si>
  <si>
    <t>Network PC power management</t>
  </si>
  <si>
    <t>Cavity wall insulation</t>
  </si>
  <si>
    <t>Loft insulation</t>
  </si>
  <si>
    <t>Secondary glazing</t>
  </si>
  <si>
    <t>Heating pipework insulation (external)</t>
  </si>
  <si>
    <t>Lighting control system centralised</t>
  </si>
  <si>
    <t>Compact Fluorescent including changing the fitting</t>
  </si>
  <si>
    <t>T5 lighting including changing the fitting</t>
  </si>
  <si>
    <t>T8 lighting including changing the fitting</t>
  </si>
  <si>
    <t>Flood lighting to LED including changing the fitting</t>
  </si>
  <si>
    <t>Fixed speed motor controls</t>
  </si>
  <si>
    <t>Definitions:</t>
  </si>
  <si>
    <t>Persistence factor</t>
  </si>
  <si>
    <t>Work Type</t>
  </si>
  <si>
    <t>Boilers</t>
  </si>
  <si>
    <t>Boilers - replacement condensing</t>
  </si>
  <si>
    <t>Boilers - replacement modular</t>
  </si>
  <si>
    <t>Boilers - burner management</t>
  </si>
  <si>
    <t>Building management systems</t>
  </si>
  <si>
    <t xml:space="preserve">Combined heat &amp; power </t>
  </si>
  <si>
    <t>Gas, Diesel, gasoil engine CHP</t>
  </si>
  <si>
    <t>Compressor</t>
  </si>
  <si>
    <t>Computers &amp; IT solutions</t>
  </si>
  <si>
    <t>CRT to flat screen LCD</t>
  </si>
  <si>
    <t>Virtualisation</t>
  </si>
  <si>
    <t>Thin computers</t>
  </si>
  <si>
    <t>Cooling</t>
  </si>
  <si>
    <t>Cooling - plant replacement/upgrade</t>
  </si>
  <si>
    <t>Free cooling</t>
  </si>
  <si>
    <t>Energy from waste</t>
  </si>
  <si>
    <t>Anaerobic digestion</t>
  </si>
  <si>
    <t xml:space="preserve">Incineration </t>
  </si>
  <si>
    <t>Heating</t>
  </si>
  <si>
    <t>Hot water</t>
  </si>
  <si>
    <t>Industrial kitchen equipment</t>
  </si>
  <si>
    <t>Radiator reflective foil (external walls)</t>
  </si>
  <si>
    <t>Insulation - building fabric</t>
  </si>
  <si>
    <t>Retrofit single glazing units</t>
  </si>
  <si>
    <t>Roof insulation</t>
  </si>
  <si>
    <t xml:space="preserve">Insulation - pipework  </t>
  </si>
  <si>
    <t xml:space="preserve">Heating pipework insulation (internal) </t>
  </si>
  <si>
    <t>Lighting controls</t>
  </si>
  <si>
    <t>Lighting upgrades</t>
  </si>
  <si>
    <t xml:space="preserve">T5 lighting retrofit using adaptors </t>
  </si>
  <si>
    <t xml:space="preserve">T8 lighting retrofit using adaptors </t>
  </si>
  <si>
    <t xml:space="preserve">Halogen to LED including changing the fitting </t>
  </si>
  <si>
    <t>Motor controls</t>
  </si>
  <si>
    <t>Variable speed drives</t>
  </si>
  <si>
    <t>Motor replacement</t>
  </si>
  <si>
    <t>Office equipment</t>
  </si>
  <si>
    <t>Renewable energy</t>
  </si>
  <si>
    <t>Swimming</t>
  </si>
  <si>
    <t>Ventilation</t>
  </si>
  <si>
    <t>Fans - air handling unit</t>
  </si>
  <si>
    <t>Fans - install destratification fans</t>
  </si>
  <si>
    <t>Voltage reduction</t>
  </si>
  <si>
    <t>Voltage reduction equipment</t>
  </si>
  <si>
    <t>Example Project</t>
  </si>
  <si>
    <t>Civic Centre</t>
  </si>
  <si>
    <t>Cavity Wall Insulation</t>
  </si>
  <si>
    <t>Client Projects</t>
  </si>
  <si>
    <t>Technology - Work Type</t>
  </si>
  <si>
    <t>Annual kWh savings</t>
  </si>
  <si>
    <t>Financial savings</t>
  </si>
  <si>
    <t>Tot</t>
  </si>
  <si>
    <t>Date</t>
  </si>
  <si>
    <t>Ver</t>
  </si>
  <si>
    <t>Change</t>
  </si>
  <si>
    <t>By</t>
  </si>
  <si>
    <t>00</t>
  </si>
  <si>
    <t>First version</t>
  </si>
  <si>
    <t>01</t>
  </si>
  <si>
    <t>Additional projects types added and descriptions rationalised</t>
  </si>
  <si>
    <t>RAH</t>
  </si>
  <si>
    <t>02</t>
  </si>
  <si>
    <t>Error in technology selection corrected</t>
  </si>
  <si>
    <t>03</t>
  </si>
  <si>
    <t>Cell F5 was blank</t>
  </si>
  <si>
    <t>05</t>
  </si>
  <si>
    <t>Persistence descriptors refined</t>
  </si>
  <si>
    <t>Drop down box for selecting fuel &amp; power costs added</t>
  </si>
  <si>
    <t>Additional technology type</t>
  </si>
  <si>
    <t>Start date column added</t>
  </si>
  <si>
    <t>Corrupt values corrected and 4 new types added</t>
  </si>
  <si>
    <t>18A</t>
  </si>
  <si>
    <t>Range for PF data table increased to pick up voltage reduction</t>
  </si>
  <si>
    <t>18B</t>
  </si>
  <si>
    <t>Changes to BMS categories</t>
  </si>
  <si>
    <t>18C</t>
  </si>
  <si>
    <t>18D</t>
  </si>
  <si>
    <t>Presence detection removed</t>
  </si>
  <si>
    <t>Network Power Management added</t>
  </si>
  <si>
    <t>18F</t>
  </si>
  <si>
    <t>Major revision with rationalised technology list</t>
  </si>
  <si>
    <t>RAH &amp; PS</t>
  </si>
  <si>
    <t>RS</t>
  </si>
  <si>
    <t>PS &amp; RS</t>
  </si>
  <si>
    <t>#</t>
  </si>
  <si>
    <t>Biomass boilers</t>
  </si>
  <si>
    <t>Fit centralised controls but not ballasts</t>
  </si>
  <si>
    <t xml:space="preserve">Street lighting </t>
  </si>
  <si>
    <t>Incandescent to LED using same fitting</t>
  </si>
  <si>
    <t>Compact Fluorescent to LED using same fitting</t>
  </si>
  <si>
    <t xml:space="preserve">Halogen to LED using same fitting </t>
  </si>
  <si>
    <t xml:space="preserve">LED lighting </t>
  </si>
  <si>
    <t>Compact Fluorescent using same fitting</t>
  </si>
  <si>
    <t>Dry wall lining</t>
  </si>
  <si>
    <t>Replace steam calorifier with plate heat exchanger</t>
  </si>
  <si>
    <t xml:space="preserve">Electric to Gas - heating using condensing boilers </t>
  </si>
  <si>
    <t xml:space="preserve">Electric to Gas - heating using CHP </t>
  </si>
  <si>
    <t>Hand Driers</t>
  </si>
  <si>
    <t>Hand Driers - replacement to more efficient type</t>
  </si>
  <si>
    <t>Electric to Gas - tumble driers</t>
  </si>
  <si>
    <t>Electronic ballast with dimming control</t>
  </si>
  <si>
    <t>Replace halogen with HID metal halide</t>
  </si>
  <si>
    <r>
      <t>Compact Fluorescent to LED including new fitting</t>
    </r>
  </si>
  <si>
    <r>
      <t>Incandescent to LED including new fitting</t>
    </r>
  </si>
  <si>
    <t>Replace fitting, controls with electronic ballasts</t>
  </si>
  <si>
    <t>Replace controls including electronic ballasts</t>
  </si>
  <si>
    <t>Replace controls but not ballasts</t>
  </si>
  <si>
    <t>Fit centralised controls with electronic ballasts</t>
  </si>
  <si>
    <t xml:space="preserve">Replace with LED using same fitting </t>
  </si>
  <si>
    <t>Traffic lights</t>
  </si>
  <si>
    <t>Replace with LED including new fitting</t>
  </si>
  <si>
    <t>Replace fitting with LED</t>
  </si>
  <si>
    <t xml:space="preserve">Thermal Stores </t>
  </si>
  <si>
    <t>Oil to Gas - boiler fuel switching</t>
  </si>
  <si>
    <t>Key</t>
  </si>
  <si>
    <t>New PFs released after Atkins assessment work</t>
  </si>
  <si>
    <t>New project &amp; work types added along with technical support notes</t>
  </si>
  <si>
    <t>PS</t>
  </si>
  <si>
    <t>Automatic/revolving doors</t>
  </si>
  <si>
    <t>Draught Lobby (external)</t>
  </si>
  <si>
    <t>Draught Lobby (internal)</t>
  </si>
  <si>
    <t>Notes</t>
  </si>
  <si>
    <t>Also known as kerosene or paraffin used for heating systems</t>
  </si>
  <si>
    <t>Heating oils other than gas oil or burning oil</t>
  </si>
  <si>
    <r>
      <t xml:space="preserve"> kg CO</t>
    </r>
    <r>
      <rPr>
        <b/>
        <vertAlign val="subscript"/>
        <sz val="10"/>
        <rFont val="Arial"/>
        <family val="2"/>
      </rPr>
      <t>2</t>
    </r>
    <r>
      <rPr>
        <b/>
        <sz val="10"/>
        <rFont val="Arial"/>
        <family val="2"/>
      </rPr>
      <t>/kWh</t>
    </r>
  </si>
  <si>
    <r>
      <t>tCO</t>
    </r>
    <r>
      <rPr>
        <b/>
        <vertAlign val="subscript"/>
        <sz val="10"/>
        <color indexed="8"/>
        <rFont val="Arial"/>
        <family val="2"/>
      </rPr>
      <t>2</t>
    </r>
    <r>
      <rPr>
        <b/>
        <sz val="10"/>
        <color indexed="8"/>
        <rFont val="Arial"/>
        <family val="2"/>
      </rPr>
      <t xml:space="preserve"> pa</t>
    </r>
  </si>
  <si>
    <r>
      <t>tCO</t>
    </r>
    <r>
      <rPr>
        <b/>
        <vertAlign val="subscript"/>
        <sz val="10"/>
        <color indexed="8"/>
        <rFont val="Arial"/>
        <family val="2"/>
      </rPr>
      <t>2</t>
    </r>
    <r>
      <rPr>
        <b/>
        <sz val="10"/>
        <color indexed="8"/>
        <rFont val="Arial"/>
        <family val="2"/>
      </rPr>
      <t xml:space="preserve"> LT</t>
    </r>
  </si>
  <si>
    <r>
      <t>£/tCO</t>
    </r>
    <r>
      <rPr>
        <b/>
        <vertAlign val="subscript"/>
        <sz val="10"/>
        <color indexed="8"/>
        <rFont val="Arial"/>
        <family val="2"/>
      </rPr>
      <t>2</t>
    </r>
    <r>
      <rPr>
        <b/>
        <sz val="10"/>
        <color indexed="8"/>
        <rFont val="Arial"/>
        <family val="2"/>
      </rPr>
      <t xml:space="preserve"> LT</t>
    </r>
  </si>
  <si>
    <r>
      <t>Tonnes CO</t>
    </r>
    <r>
      <rPr>
        <vertAlign val="subscript"/>
        <sz val="10"/>
        <color indexed="8"/>
        <rFont val="Arial"/>
        <family val="2"/>
      </rPr>
      <t>2</t>
    </r>
    <r>
      <rPr>
        <sz val="10"/>
        <color theme="1"/>
        <rFont val="Arial"/>
        <family val="2"/>
      </rPr>
      <t xml:space="preserve"> saving per annum</t>
    </r>
  </si>
  <si>
    <r>
      <t>Tonnes CO</t>
    </r>
    <r>
      <rPr>
        <vertAlign val="subscript"/>
        <sz val="10"/>
        <color indexed="8"/>
        <rFont val="Arial"/>
        <family val="2"/>
      </rPr>
      <t>2</t>
    </r>
    <r>
      <rPr>
        <sz val="10"/>
        <color theme="1"/>
        <rFont val="Arial"/>
        <family val="2"/>
      </rPr>
      <t xml:space="preserve"> savings life time</t>
    </r>
  </si>
  <si>
    <r>
      <t>Cost (£) per tonne CO</t>
    </r>
    <r>
      <rPr>
        <vertAlign val="subscript"/>
        <sz val="10"/>
        <color indexed="8"/>
        <rFont val="Arial"/>
        <family val="2"/>
      </rPr>
      <t>2</t>
    </r>
    <r>
      <rPr>
        <sz val="10"/>
        <color theme="1"/>
        <rFont val="Arial"/>
        <family val="2"/>
      </rPr>
      <t xml:space="preserve"> saving life time</t>
    </r>
  </si>
  <si>
    <t>Gas oil</t>
  </si>
  <si>
    <t>Burning oil</t>
  </si>
  <si>
    <t>Wood pellets</t>
  </si>
  <si>
    <t>Payback in years</t>
  </si>
  <si>
    <t>Site life (yrs)</t>
  </si>
  <si>
    <r>
      <t>Major revision with new technologies &amp; latest CO</t>
    </r>
    <r>
      <rPr>
        <vertAlign val="subscript"/>
        <sz val="8"/>
        <rFont val="Arial"/>
        <family val="2"/>
      </rPr>
      <t>2</t>
    </r>
    <r>
      <rPr>
        <sz val="10"/>
        <rFont val="Arial"/>
        <family val="2"/>
      </rPr>
      <t xml:space="preserve"> figures. Price range for p/kWh increased  </t>
    </r>
  </si>
  <si>
    <r>
      <t>CO</t>
    </r>
    <r>
      <rPr>
        <vertAlign val="subscript"/>
        <sz val="10"/>
        <color indexed="8"/>
        <rFont val="Arial"/>
        <family val="2"/>
      </rPr>
      <t>2</t>
    </r>
    <r>
      <rPr>
        <sz val="10"/>
        <color theme="1"/>
        <rFont val="Arial"/>
        <family val="2"/>
      </rPr>
      <t xml:space="preserve"> factors revised to reflect new figures from DEFRA</t>
    </r>
  </si>
  <si>
    <t>Boilers - retrofit economiser</t>
  </si>
  <si>
    <t>Energy
type</t>
  </si>
  <si>
    <t>18E</t>
  </si>
  <si>
    <t>% kWh savings</t>
  </si>
  <si>
    <r>
      <t>tCO</t>
    </r>
    <r>
      <rPr>
        <b/>
        <vertAlign val="subscript"/>
        <sz val="10"/>
        <color indexed="8"/>
        <rFont val="Algerian"/>
        <family val="5"/>
      </rPr>
      <t>2</t>
    </r>
    <r>
      <rPr>
        <b/>
        <sz val="10"/>
        <color indexed="8"/>
        <rFont val="Arial"/>
        <family val="2"/>
      </rPr>
      <t xml:space="preserve"> LT</t>
    </r>
  </si>
  <si>
    <t>Automatic speed doors</t>
  </si>
  <si>
    <t>Induction Fluorescent including changing the fitting</t>
  </si>
  <si>
    <t>Heat Pump (Air Source)</t>
  </si>
  <si>
    <t>PS &amp; MD</t>
  </si>
  <si>
    <t>Red mean new text or change</t>
  </si>
  <si>
    <r>
      <t>CO</t>
    </r>
    <r>
      <rPr>
        <vertAlign val="subscript"/>
        <sz val="10"/>
        <rFont val="Arial"/>
        <family val="2"/>
      </rPr>
      <t>2</t>
    </r>
    <r>
      <rPr>
        <sz val="10"/>
        <rFont val="Arial"/>
        <family val="2"/>
      </rPr>
      <t xml:space="preserve"> factors revised in accordance with Defra Sept 2009 update.
% energy savings column added to Compliance Tool for applicant input.
Work types for boiler economiser, induction lighting, automatic speed doors added along with technical support notes.
Work type cast iron boilers removed.
Work type </t>
    </r>
    <r>
      <rPr>
        <i/>
        <sz val="10"/>
        <rFont val="Arial"/>
        <family val="2"/>
      </rPr>
      <t>T12 to LED</t>
    </r>
    <r>
      <rPr>
        <sz val="10"/>
        <rFont val="Arial"/>
        <family val="2"/>
      </rPr>
      <t xml:space="preserve"> changed to </t>
    </r>
    <r>
      <rPr>
        <i/>
        <sz val="10"/>
        <rFont val="Arial"/>
        <family val="2"/>
      </rPr>
      <t>T12/T8 to LED.</t>
    </r>
    <r>
      <rPr>
        <sz val="10"/>
        <rFont val="Arial"/>
        <family val="2"/>
      </rPr>
      <t xml:space="preserve">
Revised PF methodology text.</t>
    </r>
  </si>
  <si>
    <t>Uninterruptible Power Supplies</t>
  </si>
  <si>
    <t>T12/T8 to LED including new fitting</t>
  </si>
  <si>
    <t>map to</t>
  </si>
  <si>
    <t>Current Salix PFs</t>
  </si>
  <si>
    <t>New 
CT PFs 
Normal Main</t>
  </si>
  <si>
    <t>% 
Comparison</t>
  </si>
  <si>
    <t>Boilers - control systems</t>
  </si>
  <si>
    <t>Heating - discrete controls / Heating - TRVs / Boilers - control systems / Boilers - burner management / time switches</t>
  </si>
  <si>
    <t>ID</t>
  </si>
  <si>
    <t>Network PC power management / CRT to flat screen LCD / Virtualisation / Thin computers</t>
  </si>
  <si>
    <t>ID?</t>
  </si>
  <si>
    <t>NC</t>
  </si>
  <si>
    <t xml:space="preserve">Hot Water - distribution improvements / Thermal Stores </t>
  </si>
  <si>
    <t>Automatic/revolving doors / Automatic speed doors / Swimming pool covers - motorised</t>
  </si>
  <si>
    <t>Insulation - draught proofing / Draught Lobby (internal) / Draught Lobby (external)</t>
  </si>
  <si>
    <t xml:space="preserve">Heating / cooling pipework insulation (internal) </t>
  </si>
  <si>
    <t xml:space="preserve">Heating / cooling pipework insulation (external) </t>
  </si>
  <si>
    <t>Lighting - discrete controls / Street lighting -Replace controls but not ballasts</t>
  </si>
  <si>
    <t xml:space="preserve">Compact Fluorescent using same fitting / Replace halogen with HID metal halide / T5 lighting retrofit using adaptors / T8 lighting retrofit using adaptors </t>
  </si>
  <si>
    <t>Compact Fluorescent including changing the fitting / Induction Fluorescent including changing the fitting / T5 lighting including changing the fitting / T8 lighting including changing the fitting</t>
  </si>
  <si>
    <t>Halogen to LED including changing the fitting / Compact Fluorescent to LED including new fitting / T12/T8 to LED including new fitting / Incandescent to LED including new fitting</t>
  </si>
  <si>
    <t>Halogen to LED using same fitting / Compact Fluorescent to LED using same fitting / Incandescent to LED using same fitting</t>
  </si>
  <si>
    <t>Flood lighting to LED including changing the fitting / Street lighting - Replace fitting with LED / Traffic lights - Replace with LED including new fitting</t>
  </si>
  <si>
    <r>
      <t>T12</t>
    </r>
    <r>
      <rPr>
        <sz val="10"/>
        <color indexed="10"/>
        <rFont val="Arial"/>
        <family val="2"/>
      </rPr>
      <t>/T8</t>
    </r>
    <r>
      <rPr>
        <sz val="10"/>
        <rFont val="Arial"/>
        <family val="2"/>
      </rPr>
      <t xml:space="preserve"> to LED including new fitting</t>
    </r>
  </si>
  <si>
    <t>Replace controls including electronic ballasts / Fit centralised controls with electronic ballasts / Fit centralised controls but not ballasts</t>
  </si>
  <si>
    <t>Traffic lights - Replace with LED using same fitting</t>
  </si>
  <si>
    <t>Motors - flat belt drives / Fixed speed motor controls</t>
  </si>
  <si>
    <t>Previous PF values</t>
  </si>
  <si>
    <t>Project Row</t>
  </si>
  <si>
    <t>Combined heat &amp; power</t>
  </si>
  <si>
    <t>Insulation - pipework</t>
  </si>
  <si>
    <t>Street lighting</t>
  </si>
  <si>
    <t>LED lighting</t>
  </si>
  <si>
    <t>Status/Comments</t>
  </si>
  <si>
    <t>This is currently a Salix PF</t>
  </si>
  <si>
    <t>Free Cooling for ICT</t>
  </si>
  <si>
    <t>Evaporative cooling for ICT</t>
  </si>
  <si>
    <t xml:space="preserve">www.carbontrust.co.uk/cut-carbon-reduce-costs/calculate/carbon-footprinting/Pages/persistence-factor-modelling.aspx </t>
  </si>
  <si>
    <t>Persistence Factor Model</t>
  </si>
  <si>
    <t>Work-type list name</t>
  </si>
  <si>
    <t>BMS</t>
  </si>
  <si>
    <t>CHP</t>
  </si>
  <si>
    <t>IT</t>
  </si>
  <si>
    <t>Hand_Driers</t>
  </si>
  <si>
    <t>EfW</t>
  </si>
  <si>
    <t>Hot_water</t>
  </si>
  <si>
    <t>Kitchen</t>
  </si>
  <si>
    <t>Lighting_controls</t>
  </si>
  <si>
    <t>Insulation_building_fabric</t>
  </si>
  <si>
    <t>Insulation_draught_proofing</t>
  </si>
  <si>
    <t>Insulation_pipework</t>
  </si>
  <si>
    <t>Lighting_upgrades</t>
  </si>
  <si>
    <t>LEDs</t>
  </si>
  <si>
    <t>Street_lighting</t>
  </si>
  <si>
    <t>Motor_controls</t>
  </si>
  <si>
    <t>Motor_replacement</t>
  </si>
  <si>
    <t>Office</t>
  </si>
  <si>
    <t>Renewables</t>
  </si>
  <si>
    <t>Time_switches</t>
  </si>
  <si>
    <t>Traffic_lights</t>
  </si>
  <si>
    <t>Insulation - other</t>
  </si>
  <si>
    <t>Insulation_other</t>
  </si>
  <si>
    <t>Project Type Selected</t>
  </si>
  <si>
    <t>Work type selected</t>
  </si>
  <si>
    <t>Site name</t>
  </si>
  <si>
    <t xml:space="preserve">Projects must also be “additional” – i.e. would not have happened without the funding.  For projects already part of the agreed and funded maintenance programme, the fund can only support the additional investment needed to select a more expensive energy saving option.  This does not prevent projects that have been identified and costed from applying, as long as funds have not been allocated. There are a number of criteria that are used to assess whether a project is “additional”, including: 
    • Is the project required by legislation? If so it is “not additional”.
    • Is it required by Building Regulations or planning officers (e.g. requirement for a percentage of electricity demand in 
      new buildings to be met by onsite renewables)? If so, it is “not additional”.
    • Has it already started or has funding already been agreed? If so it is “not additional”.
If the answer to all of the above questions is NO then the project can be funded under the Scheme.
</t>
  </si>
  <si>
    <t>Additionality Criteria</t>
  </si>
  <si>
    <t>HP Sodium including new fitting</t>
  </si>
  <si>
    <t>Blank</t>
  </si>
  <si>
    <r>
      <rPr>
        <b/>
        <sz val="10"/>
        <color indexed="8"/>
        <rFont val="Arial"/>
        <family val="2"/>
      </rPr>
      <t>% kWh saved</t>
    </r>
    <r>
      <rPr>
        <b/>
        <sz val="10"/>
        <color indexed="57"/>
        <rFont val="Arial"/>
        <family val="2"/>
      </rPr>
      <t>.</t>
    </r>
  </si>
  <si>
    <t>Compliancy</t>
  </si>
  <si>
    <t>Fuel oil</t>
  </si>
  <si>
    <t>New Persistence factors and revised PF Model text
Addition of Project Type column to main sheet
Removal of following Work Types:
    Heating - controls in leisure centres/swimming pools
    Perlite based surface filtration
    Double glazing
    Cooling pipework insulation
Addition of following Work Types:
    Uninterruptible Power Supplies
    Free Cooling for ICT
    Evaporative Cooling for ICT
    HP Sodium lighting with fitting
A number of technologies being placed 'under watch'
Additionality Criteria sheet added</t>
  </si>
  <si>
    <t>The Persistence Factors for individual technologies employed by Salix are based on and are consistent with those derived by the Carbon Trust.  In early 2009/10 the Carbon Trust undertook a review of the existing Persistence Factor Methodology.  Following a consultation in early 2010, a revised model has now been adopted.
Details of the Model methodology and taxonomy can be found on the Carbon Trust's web-site at:</t>
  </si>
  <si>
    <t xml:space="preserve">Clients should include the % kWh they are projecting to save.  This is either for the equipment they are replacing e.g. lighting upgrade or for the saving that will be given when new equipment is added in e.g. voltage reduction. </t>
  </si>
  <si>
    <t>Air compressor upgrade added</t>
  </si>
  <si>
    <t>T12/T8 to LED using same fitting</t>
  </si>
  <si>
    <t>Completion date</t>
  </si>
  <si>
    <t>Start 
date</t>
  </si>
  <si>
    <t>Salix % contribution of total project cost</t>
  </si>
  <si>
    <t>Salix funding requested</t>
  </si>
  <si>
    <t>Source:</t>
  </si>
  <si>
    <t>Scope 2 &amp; part Scope 3 (Transmission and Distribution losses)</t>
  </si>
  <si>
    <t>Scope 1,    GCV basis</t>
  </si>
  <si>
    <t>Energy Efficient File Storage Replacement</t>
  </si>
  <si>
    <t>LED monitors instead of LCD (cost difference)</t>
  </si>
  <si>
    <t>CRT to LED monitors</t>
  </si>
  <si>
    <t xml:space="preserve">Insulation - other </t>
  </si>
  <si>
    <t>Solar powered bollards</t>
  </si>
  <si>
    <t>Transformers</t>
  </si>
  <si>
    <t>Low loss (cost difference)</t>
  </si>
  <si>
    <t>Low loss</t>
  </si>
  <si>
    <t>M</t>
  </si>
  <si>
    <t>S</t>
  </si>
  <si>
    <t>SM</t>
  </si>
  <si>
    <t>s</t>
  </si>
  <si>
    <t>Compliance tool type marker</t>
  </si>
  <si>
    <t>Consistency check</t>
  </si>
  <si>
    <t>CONTINUE</t>
  </si>
  <si>
    <t>Enter Project Type first</t>
  </si>
  <si>
    <t>Compliance Tool Coding</t>
  </si>
  <si>
    <t>Wood chips</t>
  </si>
  <si>
    <t>Scope 3,   NCV basis</t>
  </si>
  <si>
    <t>Biogas</t>
  </si>
  <si>
    <t>Multiple Fuel Check</t>
  </si>
  <si>
    <t>Organisation:</t>
  </si>
  <si>
    <t>Post code:</t>
  </si>
  <si>
    <t>Submission date:</t>
  </si>
  <si>
    <t xml:space="preserve">Multi Functional Devices </t>
  </si>
  <si>
    <t>Use Multiple Fuel Project Compliance Tool</t>
  </si>
  <si>
    <t>Also included in multiple fuel Project Compliance Tool</t>
  </si>
  <si>
    <t>Current PF
(Basic maintenance)</t>
  </si>
  <si>
    <t xml:space="preserve">Developed from Ring-fence Fund Compliance Tool v24
Additional ICT, lighting &amp; transformer work types added in
CO2 factors revised to reflect new figures from DEFRA
New functionality to support clients decision when to use single fuel or multiple fuel project compliance tool
PFs &amp; carbon conversions columns hidden in main tool 
</t>
  </si>
  <si>
    <t>Hot aisle/cold aisle containment</t>
  </si>
  <si>
    <t>Project /
description</t>
  </si>
  <si>
    <t>Energy Efficient Server Replacement</t>
  </si>
  <si>
    <t>Air Curtains - heated</t>
  </si>
  <si>
    <t>Air Curtains - ambient</t>
  </si>
  <si>
    <t>Office equipment improvements for non-ICT</t>
  </si>
  <si>
    <t>Previously 'Office equipment improvements'</t>
  </si>
  <si>
    <t>Fans - high efficiency</t>
  </si>
  <si>
    <t>Heating – distribution pipework improvements</t>
  </si>
  <si>
    <t>Steam trap replacements</t>
  </si>
  <si>
    <r>
      <rPr>
        <sz val="10"/>
        <rFont val="Arial"/>
        <family val="2"/>
      </rPr>
      <t>Also included in multiple fuel Project Compliance Tool</t>
    </r>
    <r>
      <rPr>
        <sz val="10"/>
        <color indexed="10"/>
        <rFont val="Arial"/>
        <family val="2"/>
      </rPr>
      <t xml:space="preserve">
Previously 'Fans - install destratification fans', amended to cover multitude of possible fan projects</t>
    </r>
  </si>
  <si>
    <t>Use multiple fuel Project Compliance Tool
This is currently a Salix PF</t>
  </si>
  <si>
    <t>Use Multiple Fuel Project Compliance Tool
This is currently a Salix PF</t>
  </si>
  <si>
    <t>Lab Upgrades</t>
  </si>
  <si>
    <t>Energy Efficient Freezers (-25°C)</t>
  </si>
  <si>
    <t>Energy Efficient Freezers (-86°C)</t>
  </si>
  <si>
    <t>Lab</t>
  </si>
  <si>
    <t>Thermal Stores</t>
  </si>
  <si>
    <t>© Salix Finance 2006 - 2011</t>
  </si>
  <si>
    <t>CM</t>
  </si>
  <si>
    <t>Diode pumped solid state lasers</t>
  </si>
  <si>
    <t>Energy Efficient Fume Cupboards</t>
  </si>
  <si>
    <t>Heat Recovery on Extract System</t>
  </si>
  <si>
    <t>Fume Cupboards - Auto Sash Closing + PIR</t>
  </si>
  <si>
    <t>Fume Cupboards - VAV Controls + Inverter Drives</t>
  </si>
  <si>
    <t>25 RF SF</t>
  </si>
  <si>
    <t>Currently a Salix PF</t>
  </si>
  <si>
    <t>Added in for V26
Currently a Salix PF</t>
  </si>
  <si>
    <t>Updated 18/10/11</t>
  </si>
  <si>
    <t>Currently a Salix PF - updated for V26</t>
  </si>
  <si>
    <t>Defra: Current GHG conversion factors - updated October 2011</t>
  </si>
  <si>
    <t>Voltage management</t>
  </si>
  <si>
    <t>Low loss+voltage management(cost difference)</t>
  </si>
  <si>
    <t>Low loss+voltage management</t>
  </si>
  <si>
    <t>Red means new text or change</t>
  </si>
  <si>
    <t>Voltage_management</t>
  </si>
  <si>
    <t xml:space="preserve">Use multiple fuel Project Compliance Tool
</t>
  </si>
  <si>
    <t>Transformer tapping change</t>
  </si>
  <si>
    <t>Voltage management - fixed ratio</t>
  </si>
  <si>
    <t>Voltage management - variable ratio</t>
  </si>
  <si>
    <t>Previously 'Voltage reduction', now split out in line with Carbon Trust guide CTG045</t>
  </si>
  <si>
    <t>Previously 'Heating - distribution improvements'
Also included in multiple fuel Project Compliance Tool</t>
  </si>
  <si>
    <t xml:space="preserve">Added in for V26 - Currently a Salix PF
Also included in multiple fuel Project Compliance Tool
</t>
  </si>
  <si>
    <t>Currently a Salix PF
Previously 'Low loss+voltage reduction(cost difference)'</t>
  </si>
  <si>
    <t>Currently a Salix PF
Previously 'Low loss+voltage reduction'</t>
  </si>
  <si>
    <t>Assessment Criteria sheet revised</t>
  </si>
  <si>
    <t>CM &amp; PS</t>
  </si>
  <si>
    <t>Developed from Compliance Tool v25.1
New DEFRA carbon conversion factors
Improved PFs for some ICT work types
Additional work types (denoted in red)
Additional work types can now be used in Multiple Fuel tool
Site life can now only be entered as numerical value
Some minor formatting fixes in percentage fields
'Voltage reduction' renamed to 'Voltage management - fixed ratio' and 'Voltage management - variable ratio' in line with Carbon Trust guide CTG045</t>
  </si>
  <si>
    <t>SEELS 4 England Project Compliance Tool - version 26.1 for single fuel projects</t>
  </si>
  <si>
    <t>Single Fuel Work Types - Version 26.1</t>
  </si>
  <si>
    <t>Amended Voltage Management work type.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</si>
</sst>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quot;#,##0"/>
    <numFmt numFmtId="167" formatCode="#,##0_ ;\-#,##0\ "/>
    <numFmt numFmtId="168" formatCode="[$-809]dd\ mmmm\ yyyy"/>
    <numFmt numFmtId="169" formatCode="d/m/yy;@"/>
    <numFmt numFmtId="170" formatCode="0.0"/>
    <numFmt numFmtId="171" formatCode="[$-F800]dddd\,\ mmmm\ dd\,\ yyyy"/>
    <numFmt numFmtId="172" formatCode="dd/mm/yy;@"/>
    <numFmt numFmtId="173" formatCode="&quot;£&quot;#,##0.00"/>
    <numFmt numFmtId="174" formatCode="_-* #,##0.0_-;\-* #,##0.0_-;_-* &quot;-&quot;??_-;_-@_-"/>
    <numFmt numFmtId="175" formatCode="_-* #,##0_-;\-* #,##0_-;_-* &quot;-&quot;??_-;_-@_-"/>
    <numFmt numFmtId="176" formatCode="&quot;Yes&quot;;&quot;Yes&quot;;&quot;No&quot;"/>
    <numFmt numFmtId="177" formatCode="&quot;True&quot;;&quot;True&quot;;&quot;False&quot;"/>
    <numFmt numFmtId="178" formatCode="&quot;On&quot;;&quot;On&quot;;&quot;Off&quot;"/>
    <numFmt numFmtId="179" formatCode="[$€-2]\ #,##0.00_);[Red]\([$€-2]\ #,##0.00\)"/>
    <numFmt numFmtId="180" formatCode="_-* #,##0.000_-;\-* #,##0.000_-;_-* &quot;-&quot;??_-;_-@_-"/>
    <numFmt numFmtId="181" formatCode="0.0%"/>
    <numFmt numFmtId="182" formatCode="#,##0.00_ ;\-#,##0.00\ "/>
    <numFmt numFmtId="183" formatCode="0.000000"/>
    <numFmt numFmtId="184" formatCode="0.00000"/>
    <numFmt numFmtId="185" formatCode="0.0000"/>
    <numFmt numFmtId="186" formatCode="mmm\-yyyy"/>
  </numFmts>
  <fonts count="89">
    <font>
      <sz val="10"/>
      <color theme="1"/>
      <name val="Arial"/>
      <family val="2"/>
    </font>
    <font>
      <sz val="10"/>
      <color indexed="8"/>
      <name val="Arial"/>
      <family val="2"/>
    </font>
    <font>
      <b/>
      <sz val="10"/>
      <color indexed="12"/>
      <name val="Arial"/>
      <family val="2"/>
    </font>
    <font>
      <sz val="10"/>
      <color indexed="12"/>
      <name val="Arial"/>
      <family val="2"/>
    </font>
    <font>
      <sz val="10"/>
      <name val="Arial"/>
      <family val="2"/>
    </font>
    <font>
      <sz val="10"/>
      <color indexed="14"/>
      <name val="Arial"/>
      <family val="2"/>
    </font>
    <font>
      <b/>
      <sz val="10"/>
      <name val="Arial"/>
      <family val="2"/>
    </font>
    <font>
      <b/>
      <u val="single"/>
      <sz val="10"/>
      <name val="Arial"/>
      <family val="2"/>
    </font>
    <font>
      <b/>
      <i/>
      <u val="single"/>
      <sz val="10"/>
      <name val="Arial"/>
      <family val="2"/>
    </font>
    <font>
      <i/>
      <sz val="10"/>
      <name val="Arial"/>
      <family val="2"/>
    </font>
    <font>
      <sz val="10"/>
      <color indexed="10"/>
      <name val="Arial"/>
      <family val="2"/>
    </font>
    <font>
      <strike/>
      <sz val="10"/>
      <color indexed="10"/>
      <name val="Arial"/>
      <family val="2"/>
    </font>
    <font>
      <u val="single"/>
      <strike/>
      <sz val="10"/>
      <color indexed="10"/>
      <name val="Arial"/>
      <family val="2"/>
    </font>
    <font>
      <b/>
      <sz val="10"/>
      <color indexed="8"/>
      <name val="Arial"/>
      <family val="2"/>
    </font>
    <font>
      <b/>
      <vertAlign val="subscript"/>
      <sz val="10"/>
      <name val="Arial"/>
      <family val="2"/>
    </font>
    <font>
      <sz val="8"/>
      <color indexed="12"/>
      <name val="Arial"/>
      <family val="2"/>
    </font>
    <font>
      <b/>
      <vertAlign val="subscript"/>
      <sz val="10"/>
      <color indexed="8"/>
      <name val="Arial"/>
      <family val="2"/>
    </font>
    <font>
      <vertAlign val="subscript"/>
      <sz val="10"/>
      <color indexed="8"/>
      <name val="Arial"/>
      <family val="2"/>
    </font>
    <font>
      <b/>
      <u val="single"/>
      <sz val="12"/>
      <name val="Arial"/>
      <family val="2"/>
    </font>
    <font>
      <vertAlign val="subscript"/>
      <sz val="8"/>
      <name val="Arial"/>
      <family val="2"/>
    </font>
    <font>
      <vertAlign val="subscript"/>
      <sz val="10"/>
      <name val="Arial"/>
      <family val="2"/>
    </font>
    <font>
      <b/>
      <vertAlign val="subscript"/>
      <sz val="10"/>
      <color indexed="8"/>
      <name val="Algerian"/>
      <family val="5"/>
    </font>
    <font>
      <b/>
      <sz val="10"/>
      <color indexed="57"/>
      <name val="Arial"/>
      <family val="2"/>
    </font>
    <font>
      <b/>
      <sz val="10"/>
      <color indexed="10"/>
      <name val="Arial"/>
      <family val="2"/>
    </font>
    <font>
      <b/>
      <sz val="12"/>
      <name val="Arial"/>
      <family val="2"/>
    </font>
    <font>
      <u val="single"/>
      <sz val="10"/>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55"/>
      <name val="Arial"/>
      <family val="2"/>
    </font>
    <font>
      <b/>
      <sz val="10"/>
      <color indexed="55"/>
      <name val="Arial"/>
      <family val="2"/>
    </font>
    <font>
      <b/>
      <u val="single"/>
      <sz val="14"/>
      <color indexed="8"/>
      <name val="Arial"/>
      <family val="2"/>
    </font>
    <font>
      <b/>
      <u val="single"/>
      <sz val="10"/>
      <color indexed="8"/>
      <name val="Arial"/>
      <family val="2"/>
    </font>
    <font>
      <i/>
      <sz val="10"/>
      <color indexed="8"/>
      <name val="Arial"/>
      <family val="2"/>
    </font>
    <font>
      <b/>
      <i/>
      <sz val="10"/>
      <color indexed="8"/>
      <name val="Arial"/>
      <family val="2"/>
    </font>
    <font>
      <b/>
      <u val="single"/>
      <sz val="12"/>
      <color indexed="8"/>
      <name val="Arial"/>
      <family val="2"/>
    </font>
    <font>
      <b/>
      <sz val="9"/>
      <color indexed="8"/>
      <name val="Arial"/>
      <family val="2"/>
    </font>
    <font>
      <sz val="9"/>
      <color indexed="18"/>
      <name val="Verdana"/>
      <family val="2"/>
    </font>
    <font>
      <sz val="8"/>
      <color indexed="8"/>
      <name val="Arial"/>
      <family val="2"/>
    </font>
    <font>
      <b/>
      <u val="single"/>
      <sz val="11"/>
      <color indexed="8"/>
      <name val="Calibri"/>
      <family val="0"/>
    </font>
    <font>
      <b/>
      <sz val="11"/>
      <color indexed="8"/>
      <name val="Calibri"/>
      <family val="0"/>
    </font>
    <font>
      <vertAlign val="subscript"/>
      <sz val="11"/>
      <color indexed="8"/>
      <name val="Calibri"/>
      <family val="0"/>
    </font>
    <font>
      <u val="single"/>
      <sz val="10.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24997000396251678"/>
      <name val="Arial"/>
      <family val="2"/>
    </font>
    <font>
      <b/>
      <sz val="10"/>
      <color theme="0" tint="-0.24997000396251678"/>
      <name val="Arial"/>
      <family val="2"/>
    </font>
    <font>
      <b/>
      <u val="single"/>
      <sz val="14"/>
      <color theme="1"/>
      <name val="Arial"/>
      <family val="2"/>
    </font>
    <font>
      <b/>
      <u val="single"/>
      <sz val="10"/>
      <color theme="1"/>
      <name val="Arial"/>
      <family val="2"/>
    </font>
    <font>
      <i/>
      <sz val="10"/>
      <color theme="1"/>
      <name val="Arial"/>
      <family val="2"/>
    </font>
    <font>
      <b/>
      <i/>
      <sz val="10"/>
      <color theme="1"/>
      <name val="Arial"/>
      <family val="2"/>
    </font>
    <font>
      <b/>
      <u val="single"/>
      <sz val="12"/>
      <color theme="1"/>
      <name val="Arial"/>
      <family val="2"/>
    </font>
    <font>
      <b/>
      <sz val="9"/>
      <color theme="1"/>
      <name val="Arial"/>
      <family val="2"/>
    </font>
    <font>
      <sz val="9"/>
      <color rgb="FF000255"/>
      <name val="Verdana"/>
      <family val="2"/>
    </font>
    <font>
      <sz val="8"/>
      <color theme="1"/>
      <name val="Arial"/>
      <family val="2"/>
    </font>
    <font>
      <b/>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6" tint="-0.4999699890613556"/>
        <bgColor indexed="64"/>
      </patternFill>
    </fill>
    <fill>
      <patternFill patternType="solid">
        <fgColor indexed="40"/>
        <bgColor indexed="64"/>
      </patternFill>
    </fill>
    <fill>
      <patternFill patternType="solid">
        <fgColor indexed="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indexed="57"/>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right style="medium"/>
      <top style="medium"/>
      <bottom/>
    </border>
    <border>
      <left>
        <color indexed="63"/>
      </left>
      <right style="medium"/>
      <top/>
      <bottom>
        <color indexed="63"/>
      </bottom>
    </border>
    <border>
      <left style="medium"/>
      <right>
        <color indexed="63"/>
      </right>
      <top>
        <color indexed="63"/>
      </top>
      <bottom style="medium"/>
    </border>
    <border>
      <left/>
      <right/>
      <top/>
      <bottom style="medium"/>
    </border>
    <border>
      <left>
        <color indexed="63"/>
      </left>
      <right style="medium"/>
      <top/>
      <bottom style="medium"/>
    </border>
    <border>
      <left style="medium"/>
      <right style="medium"/>
      <top style="medium"/>
      <bottom/>
    </border>
    <border>
      <left/>
      <right/>
      <top/>
      <bottom style="hair"/>
    </border>
    <border>
      <left style="medium"/>
      <right style="medium"/>
      <top style="hair"/>
      <bottom style="hair"/>
    </border>
    <border>
      <left style="medium"/>
      <right style="medium"/>
      <top/>
      <bottom style="medium"/>
    </border>
    <border>
      <left style="medium"/>
      <right style="medium"/>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bottom>
        <color indexed="63"/>
      </bottom>
    </border>
    <border>
      <left style="medium"/>
      <right/>
      <top style="medium"/>
      <bottom/>
    </border>
    <border>
      <left style="medium"/>
      <right>
        <color indexed="63"/>
      </right>
      <top/>
      <bottom style="hair"/>
    </border>
    <border>
      <left>
        <color indexed="63"/>
      </left>
      <right style="medium"/>
      <top/>
      <bottom style="hair"/>
    </border>
    <border>
      <left style="medium"/>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thin"/>
      <right style="thin"/>
      <top/>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color indexed="63"/>
      </right>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style="medium"/>
      <bottom style="thin"/>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thin"/>
      <top style="medium"/>
      <bottom/>
    </border>
    <border>
      <left style="thin"/>
      <right style="medium"/>
      <top style="medium"/>
      <bottom style="medium"/>
    </border>
    <border>
      <left style="thin"/>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bottom style="medium"/>
    </border>
    <border>
      <left style="thin"/>
      <right style="thin"/>
      <top/>
      <bottom style="medium"/>
    </border>
    <border>
      <left style="thin"/>
      <right style="medium"/>
      <top/>
      <bottom style="medium"/>
    </border>
    <border>
      <left style="thin"/>
      <right/>
      <top/>
      <bottom style="medium"/>
    </border>
    <border>
      <left style="thin"/>
      <right style="thin"/>
      <top/>
      <bottom/>
    </border>
    <border>
      <left style="thin"/>
      <right style="medium"/>
      <top/>
      <bottom/>
    </border>
    <border>
      <left style="thin"/>
      <right>
        <color indexed="63"/>
      </right>
      <top>
        <color indexed="63"/>
      </top>
      <bottom>
        <color indexed="63"/>
      </bottom>
    </border>
    <border>
      <left style="thin"/>
      <right>
        <color indexed="63"/>
      </right>
      <top/>
      <bottom style="thin"/>
    </border>
    <border>
      <left style="medium"/>
      <right style="medium"/>
      <top style="hair"/>
      <bottom>
        <color indexed="63"/>
      </bottom>
    </border>
    <border>
      <left style="medium"/>
      <right style="medium"/>
      <top>
        <color indexed="63"/>
      </top>
      <bottom style="thin"/>
    </border>
    <border>
      <left style="medium"/>
      <right style="medium"/>
      <top style="thin"/>
      <bottom style="thin"/>
    </border>
    <border>
      <left style="medium"/>
      <right style="thin"/>
      <top/>
      <bottom/>
    </border>
    <border>
      <left style="medium"/>
      <right style="medium"/>
      <top style="thin"/>
      <bottom style="medium"/>
    </border>
    <border>
      <left/>
      <right style="thin"/>
      <top style="medium"/>
      <bottom style="thin"/>
    </border>
    <border>
      <left/>
      <right style="thin"/>
      <top style="thin"/>
      <bottom style="thin"/>
    </border>
    <border>
      <left/>
      <right style="thin"/>
      <top style="thin"/>
      <bottom style="medium"/>
    </border>
    <border>
      <left/>
      <right style="thin"/>
      <top/>
      <bottom/>
    </border>
    <border>
      <left/>
      <right style="thin"/>
      <top style="thin"/>
      <bottom/>
    </border>
    <border>
      <left style="medium"/>
      <right style="medium"/>
      <top/>
      <bottom style="hair"/>
    </border>
    <border>
      <left style="medium"/>
      <right style="medium"/>
      <top style="medium"/>
      <bottom style="thin"/>
    </border>
    <border>
      <left style="medium"/>
      <right style="medium"/>
      <top style="thin"/>
      <bottom/>
    </border>
    <border>
      <left style="thin"/>
      <right style="hair"/>
      <top style="medium"/>
      <bottom style="hair"/>
    </border>
    <border>
      <left style="thin"/>
      <right style="hair"/>
      <top style="hair"/>
      <bottom style="hair"/>
    </border>
    <border>
      <left style="thin"/>
      <right style="hair"/>
      <top style="hair"/>
      <bottom style="thin"/>
    </border>
    <border>
      <left>
        <color indexed="63"/>
      </left>
      <right style="medium"/>
      <top style="medium"/>
      <bottom style="thin"/>
    </border>
    <border>
      <left>
        <color indexed="63"/>
      </left>
      <right style="medium"/>
      <top style="thin"/>
      <bottom style="thin"/>
    </border>
    <border>
      <left>
        <color indexed="63"/>
      </left>
      <right style="medium"/>
      <top style="thin"/>
      <bottom/>
    </border>
    <border>
      <left/>
      <right style="medium"/>
      <top style="thin"/>
      <bottom style="medium"/>
    </border>
    <border>
      <left>
        <color indexed="63"/>
      </left>
      <right style="medium"/>
      <top>
        <color indexed="63"/>
      </top>
      <bottom style="thin"/>
    </border>
    <border>
      <left style="medium"/>
      <right style="thin"/>
      <top style="medium"/>
      <bottom/>
    </border>
    <border>
      <left style="thin"/>
      <right>
        <color indexed="63"/>
      </right>
      <top style="medium"/>
      <bottom/>
    </border>
    <border>
      <left style="medium"/>
      <right style="thin"/>
      <top style="medium"/>
      <bottom style="hair"/>
    </border>
    <border>
      <left style="medium"/>
      <right style="thin"/>
      <top style="hair"/>
      <bottom style="hair"/>
    </border>
    <border>
      <left style="medium"/>
      <right style="thin"/>
      <top style="hair"/>
      <bottom style="thin"/>
    </border>
    <border>
      <left/>
      <right style="thin"/>
      <top style="hair"/>
      <bottom style="hair"/>
    </border>
    <border>
      <left/>
      <right style="thin"/>
      <top style="hair"/>
      <bottom style="thin"/>
    </border>
    <border>
      <left/>
      <right>
        <color indexed="63"/>
      </right>
      <top style="medium"/>
      <bottom style="thin"/>
    </border>
    <border>
      <left/>
      <right/>
      <top style="thin"/>
      <bottom style="thin"/>
    </border>
    <border>
      <left/>
      <right/>
      <top style="thin"/>
      <bottom style="medium"/>
    </border>
    <border>
      <left>
        <color indexed="63"/>
      </left>
      <right>
        <color indexed="63"/>
      </right>
      <top style="thin"/>
      <bottom/>
    </border>
    <border>
      <left>
        <color indexed="63"/>
      </left>
      <right>
        <color indexed="63"/>
      </right>
      <top/>
      <bottom style="thin"/>
    </border>
    <border>
      <left/>
      <right style="thin"/>
      <top style="medium"/>
      <bottom>
        <color indexed="63"/>
      </bottom>
    </border>
    <border>
      <left style="hair"/>
      <right/>
      <top style="hair"/>
      <bottom style="hair"/>
    </border>
    <border>
      <left/>
      <right/>
      <top style="hair"/>
      <bottom style="hair"/>
    </border>
    <border>
      <left style="hair"/>
      <right/>
      <top style="hair"/>
      <bottom style="thin"/>
    </border>
    <border>
      <left/>
      <right/>
      <top style="hair"/>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72" fillId="0" borderId="0">
      <alignment/>
      <protection/>
    </xf>
    <xf numFmtId="0" fontId="1" fillId="0" borderId="0">
      <alignment/>
      <protection/>
    </xf>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47">
    <xf numFmtId="0" fontId="0" fillId="0" borderId="0" xfId="0" applyAlignment="1">
      <alignment/>
    </xf>
    <xf numFmtId="0" fontId="0" fillId="0" borderId="0" xfId="0" applyAlignment="1">
      <alignment horizontal="center"/>
    </xf>
    <xf numFmtId="0" fontId="0" fillId="0" borderId="0" xfId="0" applyAlignment="1" quotePrefix="1">
      <alignment/>
    </xf>
    <xf numFmtId="0" fontId="0" fillId="0" borderId="0" xfId="0" applyFill="1" applyAlignment="1">
      <alignment/>
    </xf>
    <xf numFmtId="0" fontId="0" fillId="33" borderId="0" xfId="0" applyFill="1" applyAlignment="1">
      <alignment/>
    </xf>
    <xf numFmtId="0" fontId="0" fillId="0" borderId="0" xfId="0" applyAlignment="1">
      <alignment wrapText="1"/>
    </xf>
    <xf numFmtId="0" fontId="0" fillId="4" borderId="0" xfId="0" applyFill="1" applyBorder="1" applyAlignment="1">
      <alignment/>
    </xf>
    <xf numFmtId="0" fontId="0" fillId="4" borderId="0" xfId="0" applyFill="1" applyBorder="1" applyAlignment="1">
      <alignment horizontal="center"/>
    </xf>
    <xf numFmtId="0" fontId="0" fillId="4" borderId="0" xfId="0" applyFill="1" applyBorder="1" applyAlignment="1">
      <alignment wrapText="1"/>
    </xf>
    <xf numFmtId="0" fontId="0" fillId="34" borderId="0" xfId="0" applyFill="1" applyBorder="1" applyAlignment="1">
      <alignment horizontal="left"/>
    </xf>
    <xf numFmtId="0" fontId="77" fillId="34" borderId="0" xfId="0" applyFont="1" applyFill="1" applyBorder="1" applyAlignment="1">
      <alignment horizontal="center"/>
    </xf>
    <xf numFmtId="2" fontId="77" fillId="34" borderId="0" xfId="0" applyNumberFormat="1" applyFont="1" applyFill="1" applyBorder="1" applyAlignment="1">
      <alignment horizontal="center"/>
    </xf>
    <xf numFmtId="0" fontId="77" fillId="34" borderId="0" xfId="0" applyFont="1" applyFill="1" applyAlignment="1">
      <alignment/>
    </xf>
    <xf numFmtId="0" fontId="0" fillId="34" borderId="0" xfId="0" applyFill="1" applyAlignment="1">
      <alignment/>
    </xf>
    <xf numFmtId="0" fontId="77" fillId="34" borderId="0" xfId="0" applyFont="1" applyFill="1" applyAlignment="1">
      <alignment horizontal="center"/>
    </xf>
    <xf numFmtId="164" fontId="0" fillId="34" borderId="0" xfId="0" applyNumberFormat="1" applyFill="1" applyAlignment="1">
      <alignment horizontal="center"/>
    </xf>
    <xf numFmtId="0" fontId="0" fillId="34" borderId="0" xfId="0" applyFill="1" applyAlignment="1">
      <alignment horizontal="center"/>
    </xf>
    <xf numFmtId="0" fontId="3" fillId="34" borderId="0" xfId="0" applyFont="1" applyFill="1" applyAlignment="1">
      <alignment/>
    </xf>
    <xf numFmtId="165" fontId="4" fillId="34" borderId="0" xfId="59" applyNumberFormat="1" applyFont="1" applyFill="1" applyBorder="1" applyAlignment="1">
      <alignment horizontal="center"/>
      <protection/>
    </xf>
    <xf numFmtId="0" fontId="78" fillId="34" borderId="0" xfId="0" applyFont="1" applyFill="1" applyBorder="1" applyAlignment="1">
      <alignment horizontal="center"/>
    </xf>
    <xf numFmtId="0" fontId="0" fillId="34" borderId="0" xfId="0" applyFill="1" applyBorder="1" applyAlignment="1">
      <alignment/>
    </xf>
    <xf numFmtId="15" fontId="0" fillId="4" borderId="10" xfId="0" applyNumberFormat="1" applyFill="1" applyBorder="1" applyAlignment="1">
      <alignment horizontal="center" vertical="top"/>
    </xf>
    <xf numFmtId="0" fontId="0" fillId="4" borderId="10" xfId="0" applyFill="1" applyBorder="1" applyAlignment="1" quotePrefix="1">
      <alignment horizontal="center" vertical="top"/>
    </xf>
    <xf numFmtId="0" fontId="0" fillId="4" borderId="10" xfId="0" applyFill="1" applyBorder="1" applyAlignment="1">
      <alignment vertical="top"/>
    </xf>
    <xf numFmtId="0" fontId="0" fillId="4" borderId="10" xfId="0" applyFill="1" applyBorder="1" applyAlignment="1">
      <alignment horizontal="center" vertical="top"/>
    </xf>
    <xf numFmtId="0" fontId="0" fillId="4" borderId="10" xfId="0" applyFill="1" applyBorder="1" applyAlignment="1">
      <alignment vertical="top" wrapText="1"/>
    </xf>
    <xf numFmtId="0" fontId="4" fillId="4" borderId="10" xfId="0" applyFont="1" applyFill="1" applyBorder="1" applyAlignment="1">
      <alignment vertical="top" wrapText="1"/>
    </xf>
    <xf numFmtId="0" fontId="4" fillId="4" borderId="10" xfId="0" applyFont="1" applyFill="1" applyBorder="1" applyAlignment="1">
      <alignment horizontal="center" vertical="top"/>
    </xf>
    <xf numFmtId="0" fontId="4" fillId="4" borderId="10" xfId="0" applyFont="1" applyFill="1" applyBorder="1" applyAlignment="1">
      <alignment vertical="top"/>
    </xf>
    <xf numFmtId="15" fontId="4" fillId="4" borderId="10" xfId="0" applyNumberFormat="1" applyFont="1" applyFill="1" applyBorder="1" applyAlignment="1">
      <alignment horizontal="center" vertical="top"/>
    </xf>
    <xf numFmtId="15" fontId="7" fillId="22" borderId="10" xfId="0" applyNumberFormat="1" applyFont="1" applyFill="1" applyBorder="1" applyAlignment="1">
      <alignment horizontal="center"/>
    </xf>
    <xf numFmtId="0" fontId="7" fillId="22" borderId="10" xfId="0" applyFont="1" applyFill="1" applyBorder="1" applyAlignment="1">
      <alignment horizontal="center"/>
    </xf>
    <xf numFmtId="0" fontId="7" fillId="22" borderId="10" xfId="0" applyFont="1" applyFill="1" applyBorder="1" applyAlignment="1">
      <alignment horizontal="left"/>
    </xf>
    <xf numFmtId="169" fontId="79" fillId="4" borderId="11" xfId="0" applyNumberFormat="1" applyFont="1" applyFill="1" applyBorder="1" applyAlignment="1">
      <alignment horizontal="left"/>
    </xf>
    <xf numFmtId="0" fontId="0" fillId="4" borderId="11" xfId="0" applyFill="1" applyBorder="1" applyAlignment="1">
      <alignment wrapText="1"/>
    </xf>
    <xf numFmtId="0" fontId="0" fillId="4" borderId="11" xfId="0" applyFill="1" applyBorder="1" applyAlignment="1">
      <alignment/>
    </xf>
    <xf numFmtId="0" fontId="0" fillId="4" borderId="11" xfId="0" applyFill="1" applyBorder="1" applyAlignment="1">
      <alignment horizontal="left"/>
    </xf>
    <xf numFmtId="167" fontId="0" fillId="4" borderId="11" xfId="42" applyNumberFormat="1" applyFont="1" applyFill="1" applyBorder="1" applyAlignment="1">
      <alignment/>
    </xf>
    <xf numFmtId="166" fontId="0" fillId="4" borderId="11" xfId="0" applyNumberFormat="1" applyFill="1" applyBorder="1" applyAlignment="1">
      <alignment/>
    </xf>
    <xf numFmtId="0" fontId="0" fillId="4" borderId="0" xfId="0" applyFill="1" applyBorder="1" applyAlignment="1">
      <alignment horizontal="left"/>
    </xf>
    <xf numFmtId="167" fontId="0" fillId="4" borderId="0" xfId="42" applyNumberFormat="1" applyFont="1" applyFill="1" applyBorder="1" applyAlignment="1">
      <alignment/>
    </xf>
    <xf numFmtId="166" fontId="0" fillId="4" borderId="0" xfId="0" applyNumberFormat="1" applyFill="1" applyBorder="1" applyAlignment="1">
      <alignment/>
    </xf>
    <xf numFmtId="0" fontId="0" fillId="4" borderId="11" xfId="0" applyFill="1" applyBorder="1" applyAlignment="1">
      <alignment horizontal="center"/>
    </xf>
    <xf numFmtId="0" fontId="0" fillId="4" borderId="12" xfId="0" applyFill="1" applyBorder="1" applyAlignment="1">
      <alignment/>
    </xf>
    <xf numFmtId="0" fontId="0" fillId="4" borderId="13" xfId="0" applyFill="1" applyBorder="1" applyAlignment="1">
      <alignment/>
    </xf>
    <xf numFmtId="5" fontId="80" fillId="4" borderId="0" xfId="42" applyNumberFormat="1" applyFont="1" applyFill="1" applyBorder="1" applyAlignment="1">
      <alignment/>
    </xf>
    <xf numFmtId="0" fontId="80" fillId="4" borderId="14" xfId="0" applyFont="1" applyFill="1" applyBorder="1" applyAlignment="1">
      <alignment horizontal="center"/>
    </xf>
    <xf numFmtId="0" fontId="80" fillId="4" borderId="15" xfId="0" applyFont="1" applyFill="1" applyBorder="1" applyAlignment="1">
      <alignment horizontal="left" wrapText="1"/>
    </xf>
    <xf numFmtId="1" fontId="80" fillId="4" borderId="15" xfId="0" applyNumberFormat="1" applyFont="1" applyFill="1" applyBorder="1" applyAlignment="1">
      <alignment horizontal="center"/>
    </xf>
    <xf numFmtId="0" fontId="80" fillId="4" borderId="15" xfId="0" applyFont="1" applyFill="1" applyBorder="1" applyAlignment="1">
      <alignment horizontal="left"/>
    </xf>
    <xf numFmtId="5" fontId="80" fillId="4" borderId="15" xfId="42" applyNumberFormat="1" applyFont="1" applyFill="1" applyBorder="1" applyAlignment="1">
      <alignment/>
    </xf>
    <xf numFmtId="0" fontId="0" fillId="4" borderId="15" xfId="0" applyFill="1" applyBorder="1" applyAlignment="1">
      <alignment wrapText="1"/>
    </xf>
    <xf numFmtId="0" fontId="0" fillId="4" borderId="15" xfId="0" applyFill="1" applyBorder="1" applyAlignment="1">
      <alignment/>
    </xf>
    <xf numFmtId="0" fontId="0" fillId="4" borderId="15" xfId="0" applyFill="1" applyBorder="1" applyAlignment="1">
      <alignment horizontal="left"/>
    </xf>
    <xf numFmtId="167" fontId="0" fillId="4" borderId="15" xfId="42" applyNumberFormat="1" applyFont="1" applyFill="1" applyBorder="1" applyAlignment="1">
      <alignment/>
    </xf>
    <xf numFmtId="166" fontId="0" fillId="4" borderId="15" xfId="0" applyNumberFormat="1" applyFill="1" applyBorder="1" applyAlignment="1">
      <alignment/>
    </xf>
    <xf numFmtId="0" fontId="0" fillId="4" borderId="15" xfId="0" applyFill="1" applyBorder="1" applyAlignment="1">
      <alignment horizontal="center"/>
    </xf>
    <xf numFmtId="0" fontId="0" fillId="4" borderId="16" xfId="0" applyFill="1" applyBorder="1" applyAlignment="1">
      <alignment/>
    </xf>
    <xf numFmtId="0" fontId="0" fillId="34" borderId="0" xfId="0" applyFill="1" applyAlignment="1">
      <alignment horizontal="left" wrapText="1"/>
    </xf>
    <xf numFmtId="1" fontId="0" fillId="34" borderId="0" xfId="0" applyNumberFormat="1" applyFill="1" applyAlignment="1">
      <alignment horizontal="center"/>
    </xf>
    <xf numFmtId="0" fontId="0" fillId="34" borderId="0" xfId="0" applyFill="1" applyAlignment="1">
      <alignment horizontal="left"/>
    </xf>
    <xf numFmtId="5" fontId="0" fillId="34" borderId="0" xfId="42" applyNumberFormat="1" applyFont="1" applyFill="1" applyAlignment="1">
      <alignment/>
    </xf>
    <xf numFmtId="0" fontId="0" fillId="34" borderId="0" xfId="0" applyFill="1" applyAlignment="1">
      <alignment wrapText="1"/>
    </xf>
    <xf numFmtId="167" fontId="0" fillId="34" borderId="0" xfId="42" applyNumberFormat="1" applyFont="1" applyFill="1" applyAlignment="1">
      <alignment/>
    </xf>
    <xf numFmtId="166" fontId="0" fillId="34" borderId="0" xfId="0" applyNumberFormat="1" applyFill="1" applyAlignment="1">
      <alignment/>
    </xf>
    <xf numFmtId="0" fontId="4" fillId="34" borderId="0" xfId="59" applyFont="1" applyFill="1" applyBorder="1" applyAlignment="1">
      <alignment horizontal="center"/>
      <protection/>
    </xf>
    <xf numFmtId="0" fontId="68" fillId="34" borderId="0" xfId="53" applyFont="1" applyFill="1" applyBorder="1" applyAlignment="1" applyProtection="1">
      <alignment horizontal="left"/>
      <protection/>
    </xf>
    <xf numFmtId="0" fontId="4" fillId="34" borderId="0" xfId="0" applyFont="1" applyFill="1" applyAlignment="1">
      <alignment/>
    </xf>
    <xf numFmtId="0" fontId="0" fillId="34" borderId="0" xfId="0" applyFill="1" applyAlignment="1">
      <alignment vertical="center"/>
    </xf>
    <xf numFmtId="0" fontId="0" fillId="0" borderId="0" xfId="0" applyFill="1" applyAlignment="1">
      <alignment vertical="center"/>
    </xf>
    <xf numFmtId="0" fontId="0" fillId="0" borderId="0" xfId="0" applyAlignment="1">
      <alignment vertical="center"/>
    </xf>
    <xf numFmtId="0" fontId="0" fillId="0" borderId="17" xfId="0" applyFill="1" applyBorder="1" applyAlignment="1">
      <alignment horizontal="center" vertical="center"/>
    </xf>
    <xf numFmtId="0" fontId="0" fillId="0" borderId="18" xfId="0" applyBorder="1" applyAlignment="1" applyProtection="1">
      <alignment horizontal="left" vertical="center" wrapText="1"/>
      <protection locked="0"/>
    </xf>
    <xf numFmtId="1" fontId="0" fillId="0" borderId="18" xfId="0" applyNumberFormat="1" applyBorder="1" applyAlignment="1" applyProtection="1">
      <alignment horizontal="center" vertical="center" wrapText="1"/>
      <protection locked="0"/>
    </xf>
    <xf numFmtId="5" fontId="0" fillId="0" borderId="18" xfId="42" applyNumberFormat="1" applyFont="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2" fontId="0" fillId="0" borderId="18" xfId="0" applyNumberFormat="1" applyFont="1" applyFill="1" applyBorder="1" applyAlignment="1" applyProtection="1">
      <alignment horizontal="center" vertical="center" wrapText="1"/>
      <protection locked="0"/>
    </xf>
    <xf numFmtId="0" fontId="0" fillId="0" borderId="19" xfId="0" applyBorder="1" applyAlignment="1">
      <alignment horizontal="center" vertical="center"/>
    </xf>
    <xf numFmtId="0" fontId="0" fillId="34" borderId="0" xfId="0" applyFill="1" applyAlignment="1" applyProtection="1">
      <alignment vertical="center"/>
      <protection locked="0"/>
    </xf>
    <xf numFmtId="0" fontId="0" fillId="0" borderId="19" xfId="0" applyFill="1" applyBorder="1" applyAlignment="1">
      <alignment horizontal="center" vertical="center"/>
    </xf>
    <xf numFmtId="43" fontId="0" fillId="4" borderId="18" xfId="42" applyNumberFormat="1" applyFont="1" applyFill="1" applyBorder="1" applyAlignment="1" applyProtection="1">
      <alignment horizontal="right" vertical="center" wrapText="1" indent="1"/>
      <protection hidden="1"/>
    </xf>
    <xf numFmtId="180" fontId="0" fillId="4" borderId="18" xfId="42" applyNumberFormat="1" applyFont="1" applyFill="1" applyBorder="1" applyAlignment="1" applyProtection="1">
      <alignment horizontal="right" vertical="center" wrapText="1" indent="1"/>
      <protection hidden="1"/>
    </xf>
    <xf numFmtId="0" fontId="75" fillId="0" borderId="20" xfId="0" applyFont="1" applyFill="1" applyBorder="1" applyAlignment="1">
      <alignment horizontal="center" vertical="center"/>
    </xf>
    <xf numFmtId="0" fontId="0" fillId="35" borderId="0" xfId="0" applyFill="1" applyAlignment="1">
      <alignment horizontal="left" wrapText="1"/>
    </xf>
    <xf numFmtId="1" fontId="0" fillId="35" borderId="0" xfId="0" applyNumberFormat="1" applyFill="1" applyAlignment="1">
      <alignment horizontal="center" wrapText="1"/>
    </xf>
    <xf numFmtId="0" fontId="0" fillId="35" borderId="0" xfId="0" applyFill="1" applyAlignment="1">
      <alignment horizontal="left"/>
    </xf>
    <xf numFmtId="5" fontId="0" fillId="35" borderId="0" xfId="42" applyNumberFormat="1" applyFont="1" applyFill="1" applyAlignment="1">
      <alignment/>
    </xf>
    <xf numFmtId="0" fontId="0" fillId="35" borderId="0" xfId="0" applyFill="1" applyAlignment="1">
      <alignment wrapText="1"/>
    </xf>
    <xf numFmtId="0" fontId="75" fillId="35" borderId="0" xfId="0" applyFont="1" applyFill="1" applyBorder="1" applyAlignment="1">
      <alignment/>
    </xf>
    <xf numFmtId="0" fontId="0" fillId="35" borderId="0" xfId="0" applyFill="1" applyBorder="1" applyAlignment="1">
      <alignment horizontal="left"/>
    </xf>
    <xf numFmtId="167" fontId="0" fillId="35" borderId="0" xfId="42" applyNumberFormat="1" applyFont="1" applyFill="1" applyBorder="1" applyAlignment="1">
      <alignment/>
    </xf>
    <xf numFmtId="0" fontId="75" fillId="0" borderId="21" xfId="0" applyFont="1" applyFill="1" applyBorder="1" applyAlignment="1">
      <alignment horizontal="center" vertical="center"/>
    </xf>
    <xf numFmtId="0" fontId="8" fillId="0" borderId="0" xfId="0" applyFont="1" applyFill="1" applyBorder="1" applyAlignment="1">
      <alignment horizontal="left" vertical="center" wrapText="1"/>
    </xf>
    <xf numFmtId="1"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167" fontId="4" fillId="0" borderId="0" xfId="42" applyNumberFormat="1" applyFont="1" applyFill="1" applyBorder="1" applyAlignment="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0" fillId="4" borderId="0" xfId="0" applyFill="1" applyBorder="1" applyAlignment="1">
      <alignment vertical="center" wrapText="1"/>
    </xf>
    <xf numFmtId="0" fontId="0" fillId="4" borderId="21" xfId="0" applyFill="1" applyBorder="1" applyAlignment="1">
      <alignment vertical="center"/>
    </xf>
    <xf numFmtId="0" fontId="0" fillId="4" borderId="11" xfId="0" applyFont="1" applyFill="1" applyBorder="1" applyAlignment="1">
      <alignment vertical="center"/>
    </xf>
    <xf numFmtId="0" fontId="0" fillId="4" borderId="11" xfId="0" applyFont="1" applyFill="1" applyBorder="1" applyAlignment="1">
      <alignment horizontal="center" vertical="center"/>
    </xf>
    <xf numFmtId="0" fontId="0" fillId="4" borderId="11" xfId="0" applyFont="1" applyFill="1" applyBorder="1" applyAlignment="1">
      <alignment vertical="center" wrapText="1"/>
    </xf>
    <xf numFmtId="0" fontId="0" fillId="4" borderId="17" xfId="0" applyFont="1" applyFill="1" applyBorder="1" applyAlignment="1">
      <alignment vertical="center"/>
    </xf>
    <xf numFmtId="167" fontId="0" fillId="0" borderId="18" xfId="42" applyNumberFormat="1" applyFont="1" applyFill="1" applyBorder="1" applyAlignment="1" applyProtection="1">
      <alignment horizontal="right" vertical="center" wrapText="1" indent="1"/>
      <protection locked="0"/>
    </xf>
    <xf numFmtId="180" fontId="75" fillId="4" borderId="22" xfId="42" applyNumberFormat="1" applyFont="1" applyFill="1" applyBorder="1" applyAlignment="1" applyProtection="1">
      <alignment horizontal="right" vertical="center" wrapText="1" indent="1"/>
      <protection hidden="1"/>
    </xf>
    <xf numFmtId="43" fontId="75" fillId="4" borderId="22" xfId="42" applyNumberFormat="1" applyFont="1" applyFill="1" applyBorder="1" applyAlignment="1" applyProtection="1">
      <alignment horizontal="right" vertical="center" wrapText="1" indent="1"/>
      <protection hidden="1"/>
    </xf>
    <xf numFmtId="0" fontId="75" fillId="4" borderId="23" xfId="0" applyFont="1" applyFill="1" applyBorder="1" applyAlignment="1" applyProtection="1">
      <alignment horizontal="center" vertical="center" wrapText="1"/>
      <protection hidden="1"/>
    </xf>
    <xf numFmtId="180" fontId="81" fillId="4" borderId="0" xfId="42" applyNumberFormat="1" applyFont="1" applyFill="1" applyBorder="1" applyAlignment="1" applyProtection="1">
      <alignment horizontal="right" vertical="center" wrapText="1" indent="1"/>
      <protection hidden="1"/>
    </xf>
    <xf numFmtId="43" fontId="81" fillId="4" borderId="0" xfId="42" applyNumberFormat="1" applyFont="1" applyFill="1" applyBorder="1" applyAlignment="1" applyProtection="1">
      <alignment horizontal="right" vertical="center" wrapText="1" indent="1"/>
      <protection hidden="1"/>
    </xf>
    <xf numFmtId="0" fontId="0" fillId="35" borderId="24" xfId="0" applyFill="1" applyBorder="1" applyAlignment="1">
      <alignment/>
    </xf>
    <xf numFmtId="0" fontId="0" fillId="35" borderId="22" xfId="0" applyFill="1" applyBorder="1" applyAlignment="1">
      <alignment/>
    </xf>
    <xf numFmtId="0" fontId="0" fillId="35" borderId="22" xfId="0" applyFill="1" applyBorder="1" applyAlignment="1">
      <alignment horizontal="center"/>
    </xf>
    <xf numFmtId="0" fontId="0" fillId="35" borderId="22" xfId="0" applyFill="1" applyBorder="1" applyAlignment="1">
      <alignment wrapText="1"/>
    </xf>
    <xf numFmtId="0" fontId="0" fillId="35" borderId="25" xfId="0" applyFill="1" applyBorder="1" applyAlignment="1">
      <alignment wrapText="1"/>
    </xf>
    <xf numFmtId="0" fontId="81" fillId="0" borderId="23" xfId="0" applyFont="1" applyFill="1" applyBorder="1" applyAlignment="1">
      <alignment horizontal="center" vertical="center"/>
    </xf>
    <xf numFmtId="0" fontId="0" fillId="35" borderId="20" xfId="0" applyFill="1" applyBorder="1" applyAlignment="1">
      <alignment horizontal="center"/>
    </xf>
    <xf numFmtId="166" fontId="0" fillId="4" borderId="26" xfId="0" applyNumberFormat="1" applyFill="1" applyBorder="1" applyAlignment="1">
      <alignment vertical="center" wrapText="1"/>
    </xf>
    <xf numFmtId="0" fontId="0" fillId="4" borderId="13" xfId="0" applyFill="1" applyBorder="1" applyAlignment="1">
      <alignment vertical="center"/>
    </xf>
    <xf numFmtId="166" fontId="0" fillId="4" borderId="27" xfId="0" applyNumberFormat="1" applyFont="1" applyFill="1" applyBorder="1" applyAlignment="1">
      <alignment vertical="center" wrapText="1"/>
    </xf>
    <xf numFmtId="0" fontId="0" fillId="4" borderId="12" xfId="0" applyFont="1" applyFill="1" applyBorder="1" applyAlignment="1">
      <alignment vertical="center"/>
    </xf>
    <xf numFmtId="166" fontId="0" fillId="4" borderId="28" xfId="42" applyNumberFormat="1" applyFont="1" applyFill="1" applyBorder="1" applyAlignment="1" applyProtection="1">
      <alignment horizontal="center" vertical="center" wrapText="1"/>
      <protection hidden="1"/>
    </xf>
    <xf numFmtId="43" fontId="0" fillId="4" borderId="29" xfId="42" applyFont="1" applyFill="1" applyBorder="1" applyAlignment="1" applyProtection="1">
      <alignment horizontal="right" vertical="center" wrapText="1" indent="2"/>
      <protection hidden="1"/>
    </xf>
    <xf numFmtId="166" fontId="75" fillId="4" borderId="24" xfId="42" applyNumberFormat="1" applyFont="1" applyFill="1" applyBorder="1" applyAlignment="1" applyProtection="1">
      <alignment horizontal="center" vertical="center" wrapText="1"/>
      <protection hidden="1"/>
    </xf>
    <xf numFmtId="43" fontId="75" fillId="4" borderId="25" xfId="42" applyFont="1" applyFill="1" applyBorder="1" applyAlignment="1" applyProtection="1">
      <alignment horizontal="right" vertical="center" wrapText="1" indent="2"/>
      <protection hidden="1"/>
    </xf>
    <xf numFmtId="167" fontId="0" fillId="35" borderId="25" xfId="42" applyNumberFormat="1" applyFont="1" applyFill="1" applyBorder="1" applyAlignment="1">
      <alignment/>
    </xf>
    <xf numFmtId="181" fontId="0" fillId="0" borderId="18" xfId="42" applyNumberFormat="1" applyFont="1" applyFill="1" applyBorder="1" applyAlignment="1" applyProtection="1">
      <alignment horizontal="center" vertical="center" wrapText="1"/>
      <protection locked="0"/>
    </xf>
    <xf numFmtId="0" fontId="0" fillId="0" borderId="21" xfId="0" applyBorder="1" applyAlignment="1" applyProtection="1">
      <alignment horizontal="center" vertical="center"/>
      <protection/>
    </xf>
    <xf numFmtId="169" fontId="75" fillId="0" borderId="24" xfId="0" applyNumberFormat="1" applyFont="1" applyBorder="1" applyAlignment="1" applyProtection="1">
      <alignment horizontal="center" vertical="center" wrapText="1"/>
      <protection/>
    </xf>
    <xf numFmtId="0" fontId="75" fillId="0" borderId="22" xfId="0" applyFont="1" applyBorder="1" applyAlignment="1" applyProtection="1">
      <alignment horizontal="left" vertical="center" wrapText="1"/>
      <protection/>
    </xf>
    <xf numFmtId="1" fontId="75" fillId="0" borderId="22" xfId="0" applyNumberFormat="1" applyFont="1" applyBorder="1" applyAlignment="1" applyProtection="1">
      <alignment horizontal="center" vertical="center" wrapText="1"/>
      <protection/>
    </xf>
    <xf numFmtId="5" fontId="75" fillId="0" borderId="22" xfId="42" applyNumberFormat="1" applyFont="1" applyBorder="1" applyAlignment="1" applyProtection="1">
      <alignment horizontal="center" vertical="center" wrapText="1"/>
      <protection/>
    </xf>
    <xf numFmtId="0" fontId="75" fillId="0" borderId="22" xfId="0" applyFont="1" applyFill="1" applyBorder="1" applyAlignment="1" applyProtection="1">
      <alignment horizontal="center" vertical="center" wrapText="1"/>
      <protection/>
    </xf>
    <xf numFmtId="2" fontId="75" fillId="0" borderId="22" xfId="0" applyNumberFormat="1" applyFont="1" applyFill="1" applyBorder="1" applyAlignment="1" applyProtection="1">
      <alignment horizontal="center" vertical="center" wrapText="1"/>
      <protection/>
    </xf>
    <xf numFmtId="0" fontId="75" fillId="0" borderId="22" xfId="0" applyFont="1" applyFill="1" applyBorder="1" applyAlignment="1" applyProtection="1">
      <alignment horizontal="left" vertical="center" wrapText="1"/>
      <protection/>
    </xf>
    <xf numFmtId="0" fontId="0" fillId="0" borderId="17" xfId="0" applyBorder="1" applyAlignment="1" applyProtection="1">
      <alignment horizontal="center"/>
      <protection/>
    </xf>
    <xf numFmtId="0" fontId="80" fillId="0" borderId="11" xfId="0" applyFont="1" applyBorder="1" applyAlignment="1" applyProtection="1">
      <alignment horizontal="left" wrapText="1"/>
      <protection/>
    </xf>
    <xf numFmtId="1" fontId="0" fillId="0" borderId="11" xfId="0" applyNumberFormat="1" applyBorder="1" applyAlignment="1" applyProtection="1">
      <alignment horizontal="center"/>
      <protection/>
    </xf>
    <xf numFmtId="0" fontId="0" fillId="0" borderId="11" xfId="0" applyBorder="1" applyAlignment="1" applyProtection="1">
      <alignment horizontal="left"/>
      <protection/>
    </xf>
    <xf numFmtId="5" fontId="0" fillId="0" borderId="11" xfId="42" applyNumberFormat="1" applyFont="1" applyBorder="1" applyAlignment="1" applyProtection="1">
      <alignment/>
      <protection/>
    </xf>
    <xf numFmtId="0" fontId="0" fillId="0" borderId="11" xfId="0" applyFill="1" applyBorder="1" applyAlignment="1" applyProtection="1">
      <alignment wrapText="1"/>
      <protection/>
    </xf>
    <xf numFmtId="0" fontId="0" fillId="0" borderId="11" xfId="0" applyFill="1" applyBorder="1" applyAlignment="1" applyProtection="1">
      <alignment/>
      <protection/>
    </xf>
    <xf numFmtId="0" fontId="0" fillId="0" borderId="11" xfId="0" applyFill="1" applyBorder="1" applyAlignment="1" applyProtection="1">
      <alignment horizontal="left"/>
      <protection/>
    </xf>
    <xf numFmtId="167" fontId="0" fillId="0" borderId="11" xfId="42" applyNumberFormat="1" applyFont="1" applyFill="1" applyBorder="1" applyAlignment="1" applyProtection="1">
      <alignment/>
      <protection/>
    </xf>
    <xf numFmtId="166" fontId="0" fillId="0" borderId="11" xfId="0" applyNumberFormat="1" applyBorder="1" applyAlignment="1" applyProtection="1">
      <alignment/>
      <protection/>
    </xf>
    <xf numFmtId="0" fontId="0" fillId="0" borderId="11" xfId="0" applyBorder="1" applyAlignment="1" applyProtection="1">
      <alignment/>
      <protection/>
    </xf>
    <xf numFmtId="0" fontId="0" fillId="0" borderId="11" xfId="0" applyBorder="1" applyAlignment="1" applyProtection="1">
      <alignment horizontal="center"/>
      <protection/>
    </xf>
    <xf numFmtId="0" fontId="0" fillId="0" borderId="11" xfId="0" applyBorder="1" applyAlignment="1" applyProtection="1">
      <alignment wrapText="1"/>
      <protection/>
    </xf>
    <xf numFmtId="0" fontId="0" fillId="0" borderId="12" xfId="0" applyBorder="1" applyAlignment="1" applyProtection="1">
      <alignment/>
      <protection/>
    </xf>
    <xf numFmtId="0" fontId="0" fillId="0" borderId="20" xfId="0" applyBorder="1" applyAlignment="1" applyProtection="1">
      <alignment horizontal="center" vertical="center"/>
      <protection/>
    </xf>
    <xf numFmtId="1" fontId="0" fillId="0" borderId="15" xfId="0" applyNumberFormat="1" applyBorder="1" applyAlignment="1" applyProtection="1">
      <alignment vertical="center"/>
      <protection/>
    </xf>
    <xf numFmtId="0" fontId="0" fillId="0" borderId="15" xfId="0" applyBorder="1" applyAlignment="1" applyProtection="1">
      <alignment vertical="center"/>
      <protection/>
    </xf>
    <xf numFmtId="0" fontId="0" fillId="0" borderId="15" xfId="0" applyFill="1" applyBorder="1" applyAlignment="1" applyProtection="1">
      <alignment vertical="center"/>
      <protection/>
    </xf>
    <xf numFmtId="0" fontId="0" fillId="0" borderId="15" xfId="0" applyNumberFormat="1" applyFill="1" applyBorder="1" applyAlignment="1" applyProtection="1">
      <alignment horizontal="left" vertical="center"/>
      <protection/>
    </xf>
    <xf numFmtId="0" fontId="75" fillId="22" borderId="15" xfId="0" applyFont="1" applyFill="1" applyBorder="1" applyAlignment="1" applyProtection="1">
      <alignment horizontal="lef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protection/>
    </xf>
    <xf numFmtId="166" fontId="81" fillId="4" borderId="26" xfId="42" applyNumberFormat="1" applyFont="1" applyFill="1" applyBorder="1" applyAlignment="1" applyProtection="1">
      <alignment horizontal="center" vertical="center" wrapText="1"/>
      <protection hidden="1"/>
    </xf>
    <xf numFmtId="43" fontId="81" fillId="4" borderId="13" xfId="42" applyFont="1" applyFill="1" applyBorder="1" applyAlignment="1" applyProtection="1">
      <alignment horizontal="right" vertical="center" wrapText="1" indent="2"/>
      <protection hidden="1"/>
    </xf>
    <xf numFmtId="0" fontId="81" fillId="4" borderId="17" xfId="0" applyFont="1" applyFill="1" applyBorder="1" applyAlignment="1" applyProtection="1">
      <alignment horizontal="center" vertical="center" wrapText="1"/>
      <protection hidden="1"/>
    </xf>
    <xf numFmtId="166" fontId="0" fillId="35" borderId="24" xfId="0" applyNumberFormat="1" applyFill="1" applyBorder="1" applyAlignment="1">
      <alignment wrapText="1"/>
    </xf>
    <xf numFmtId="0" fontId="0" fillId="35" borderId="25" xfId="0" applyFill="1" applyBorder="1" applyAlignment="1">
      <alignment/>
    </xf>
    <xf numFmtId="0" fontId="0" fillId="35" borderId="23" xfId="0" applyFill="1" applyBorder="1" applyAlignment="1">
      <alignment/>
    </xf>
    <xf numFmtId="0" fontId="81" fillId="0" borderId="22" xfId="0" applyFont="1" applyBorder="1" applyAlignment="1" applyProtection="1">
      <alignment horizontal="left" vertical="center" wrapText="1"/>
      <protection/>
    </xf>
    <xf numFmtId="1" fontId="81" fillId="0" borderId="22" xfId="0" applyNumberFormat="1" applyFont="1" applyBorder="1" applyAlignment="1" applyProtection="1">
      <alignment horizontal="center" vertical="center" wrapText="1"/>
      <protection/>
    </xf>
    <xf numFmtId="5" fontId="81" fillId="0" borderId="22" xfId="42" applyNumberFormat="1" applyFont="1" applyBorder="1" applyAlignment="1" applyProtection="1">
      <alignment horizontal="center" vertical="center" wrapText="1"/>
      <protection/>
    </xf>
    <xf numFmtId="0" fontId="81" fillId="0" borderId="22" xfId="0" applyFont="1" applyFill="1" applyBorder="1" applyAlignment="1" applyProtection="1">
      <alignment horizontal="center" vertical="center" wrapText="1"/>
      <protection/>
    </xf>
    <xf numFmtId="2" fontId="81" fillId="0" borderId="22" xfId="0" applyNumberFormat="1" applyFont="1" applyFill="1" applyBorder="1" applyAlignment="1" applyProtection="1">
      <alignment horizontal="center" vertical="center" wrapText="1"/>
      <protection/>
    </xf>
    <xf numFmtId="0" fontId="81" fillId="0" borderId="22" xfId="0" applyFont="1" applyFill="1" applyBorder="1" applyAlignment="1" applyProtection="1">
      <alignment horizontal="left" vertical="center" wrapText="1"/>
      <protection/>
    </xf>
    <xf numFmtId="167" fontId="81" fillId="0" borderId="22" xfId="42" applyNumberFormat="1" applyFont="1" applyFill="1" applyBorder="1" applyAlignment="1" applyProtection="1">
      <alignment horizontal="right" vertical="center" wrapText="1" indent="1"/>
      <protection/>
    </xf>
    <xf numFmtId="181" fontId="81" fillId="0" borderId="0" xfId="42" applyNumberFormat="1" applyFont="1" applyFill="1" applyBorder="1" applyAlignment="1" applyProtection="1">
      <alignment horizontal="center" vertical="center" wrapText="1"/>
      <protection/>
    </xf>
    <xf numFmtId="166" fontId="0" fillId="0" borderId="0" xfId="0" applyNumberForma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13" xfId="0" applyBorder="1" applyAlignment="1" applyProtection="1">
      <alignment vertical="center"/>
      <protection/>
    </xf>
    <xf numFmtId="0" fontId="4" fillId="0" borderId="30" xfId="58" applyFont="1" applyFill="1" applyBorder="1">
      <alignment/>
      <protection/>
    </xf>
    <xf numFmtId="0" fontId="4" fillId="0" borderId="10" xfId="58" applyFont="1" applyBorder="1">
      <alignment/>
      <protection/>
    </xf>
    <xf numFmtId="0" fontId="4" fillId="36" borderId="10" xfId="58" applyFont="1" applyFill="1" applyBorder="1" applyAlignment="1">
      <alignment wrapText="1"/>
      <protection/>
    </xf>
    <xf numFmtId="2" fontId="4" fillId="37" borderId="31" xfId="58" applyNumberFormat="1" applyFont="1" applyFill="1" applyBorder="1" applyAlignment="1">
      <alignment horizontal="center"/>
      <protection/>
    </xf>
    <xf numFmtId="2" fontId="4" fillId="38" borderId="31" xfId="58" applyNumberFormat="1" applyFont="1" applyFill="1" applyBorder="1" applyAlignment="1">
      <alignment horizontal="center"/>
      <protection/>
    </xf>
    <xf numFmtId="10" fontId="4" fillId="37" borderId="32" xfId="58" applyNumberFormat="1" applyFont="1" applyFill="1" applyBorder="1" applyAlignment="1">
      <alignment horizontal="center"/>
      <protection/>
    </xf>
    <xf numFmtId="0" fontId="4" fillId="0" borderId="33" xfId="58" applyFont="1" applyFill="1" applyBorder="1">
      <alignment/>
      <protection/>
    </xf>
    <xf numFmtId="0" fontId="4" fillId="0" borderId="34" xfId="58" applyFont="1" applyFill="1" applyBorder="1" applyAlignment="1">
      <alignment wrapText="1"/>
      <protection/>
    </xf>
    <xf numFmtId="2" fontId="4" fillId="37" borderId="35" xfId="58" applyNumberFormat="1" applyFont="1" applyFill="1" applyBorder="1" applyAlignment="1">
      <alignment horizontal="center"/>
      <protection/>
    </xf>
    <xf numFmtId="2" fontId="4" fillId="38" borderId="35" xfId="58" applyNumberFormat="1" applyFont="1" applyFill="1" applyBorder="1" applyAlignment="1">
      <alignment horizontal="center"/>
      <protection/>
    </xf>
    <xf numFmtId="0" fontId="4" fillId="0" borderId="10" xfId="58" applyFont="1" applyFill="1" applyBorder="1" applyAlignment="1">
      <alignment wrapText="1"/>
      <protection/>
    </xf>
    <xf numFmtId="0" fontId="4" fillId="0" borderId="36" xfId="58" applyFont="1" applyFill="1" applyBorder="1">
      <alignment/>
      <protection/>
    </xf>
    <xf numFmtId="0" fontId="4" fillId="0" borderId="37" xfId="58" applyFont="1" applyBorder="1">
      <alignment/>
      <protection/>
    </xf>
    <xf numFmtId="2" fontId="4" fillId="37" borderId="38" xfId="58" applyNumberFormat="1" applyFont="1" applyFill="1" applyBorder="1" applyAlignment="1">
      <alignment horizontal="center"/>
      <protection/>
    </xf>
    <xf numFmtId="2" fontId="4" fillId="38" borderId="38" xfId="58" applyNumberFormat="1" applyFont="1" applyFill="1" applyBorder="1" applyAlignment="1">
      <alignment horizontal="center"/>
      <protection/>
    </xf>
    <xf numFmtId="10" fontId="4" fillId="37" borderId="39" xfId="58" applyNumberFormat="1" applyFont="1" applyFill="1" applyBorder="1" applyAlignment="1">
      <alignment horizontal="center"/>
      <protection/>
    </xf>
    <xf numFmtId="0" fontId="4" fillId="0" borderId="40" xfId="58" applyFont="1" applyFill="1" applyBorder="1">
      <alignment/>
      <protection/>
    </xf>
    <xf numFmtId="0" fontId="10" fillId="0" borderId="41" xfId="58" applyFont="1" applyBorder="1">
      <alignment/>
      <protection/>
    </xf>
    <xf numFmtId="0" fontId="10" fillId="0" borderId="41" xfId="58" applyFont="1" applyFill="1" applyBorder="1" applyAlignment="1">
      <alignment wrapText="1"/>
      <protection/>
    </xf>
    <xf numFmtId="2" fontId="10" fillId="37" borderId="42" xfId="58" applyNumberFormat="1" applyFont="1" applyFill="1" applyBorder="1" applyAlignment="1">
      <alignment horizontal="center"/>
      <protection/>
    </xf>
    <xf numFmtId="2" fontId="10" fillId="37" borderId="43" xfId="58" applyNumberFormat="1" applyFont="1" applyFill="1" applyBorder="1" applyAlignment="1">
      <alignment horizontal="center"/>
      <protection/>
    </xf>
    <xf numFmtId="0" fontId="4" fillId="0" borderId="44" xfId="58" applyFont="1" applyFill="1" applyBorder="1">
      <alignment/>
      <protection/>
    </xf>
    <xf numFmtId="0" fontId="4" fillId="0" borderId="44" xfId="58" applyFont="1" applyFill="1" applyBorder="1" applyAlignment="1">
      <alignment wrapText="1"/>
      <protection/>
    </xf>
    <xf numFmtId="10" fontId="4" fillId="37" borderId="45" xfId="58" applyNumberFormat="1" applyFont="1" applyFill="1" applyBorder="1" applyAlignment="1">
      <alignment horizontal="center"/>
      <protection/>
    </xf>
    <xf numFmtId="0" fontId="4" fillId="0" borderId="10" xfId="58" applyFont="1" applyFill="1" applyBorder="1">
      <alignment/>
      <protection/>
    </xf>
    <xf numFmtId="0" fontId="4" fillId="0" borderId="41" xfId="58" applyFont="1" applyFill="1" applyBorder="1">
      <alignment/>
      <protection/>
    </xf>
    <xf numFmtId="0" fontId="4" fillId="0" borderId="41" xfId="58" applyFont="1" applyFill="1" applyBorder="1" applyAlignment="1">
      <alignment wrapText="1"/>
      <protection/>
    </xf>
    <xf numFmtId="2" fontId="4" fillId="37" borderId="42" xfId="58" applyNumberFormat="1" applyFont="1" applyFill="1" applyBorder="1" applyAlignment="1">
      <alignment horizontal="center"/>
      <protection/>
    </xf>
    <xf numFmtId="2" fontId="4" fillId="38" borderId="42" xfId="58" applyNumberFormat="1" applyFont="1" applyFill="1" applyBorder="1" applyAlignment="1">
      <alignment horizontal="center"/>
      <protection/>
    </xf>
    <xf numFmtId="10" fontId="4" fillId="37" borderId="43" xfId="58" applyNumberFormat="1" applyFont="1" applyFill="1" applyBorder="1" applyAlignment="1">
      <alignment horizontal="center"/>
      <protection/>
    </xf>
    <xf numFmtId="0" fontId="4" fillId="39" borderId="44" xfId="58" applyFont="1" applyFill="1" applyBorder="1">
      <alignment/>
      <protection/>
    </xf>
    <xf numFmtId="0" fontId="4" fillId="39" borderId="10" xfId="58" applyFont="1" applyFill="1" applyBorder="1">
      <alignment/>
      <protection/>
    </xf>
    <xf numFmtId="0" fontId="4" fillId="39" borderId="41" xfId="58" applyFont="1" applyFill="1" applyBorder="1">
      <alignment/>
      <protection/>
    </xf>
    <xf numFmtId="0" fontId="4" fillId="0" borderId="46" xfId="58" applyFont="1" applyFill="1" applyBorder="1">
      <alignment/>
      <protection/>
    </xf>
    <xf numFmtId="0" fontId="4" fillId="0" borderId="47" xfId="58" applyFont="1" applyBorder="1">
      <alignment/>
      <protection/>
    </xf>
    <xf numFmtId="0" fontId="4" fillId="0" borderId="48" xfId="58" applyFont="1" applyFill="1" applyBorder="1" applyAlignment="1">
      <alignment wrapText="1"/>
      <protection/>
    </xf>
    <xf numFmtId="2" fontId="4" fillId="37" borderId="49" xfId="58" applyNumberFormat="1" applyFont="1" applyFill="1" applyBorder="1" applyAlignment="1">
      <alignment horizontal="center"/>
      <protection/>
    </xf>
    <xf numFmtId="10" fontId="4" fillId="37" borderId="50" xfId="58" applyNumberFormat="1" applyFont="1" applyFill="1" applyBorder="1" applyAlignment="1">
      <alignment horizontal="center"/>
      <protection/>
    </xf>
    <xf numFmtId="0" fontId="4" fillId="0" borderId="44" xfId="58" applyFont="1" applyBorder="1">
      <alignment/>
      <protection/>
    </xf>
    <xf numFmtId="0" fontId="4" fillId="40" borderId="10" xfId="58" applyFont="1" applyFill="1" applyBorder="1" applyAlignment="1">
      <alignment wrapText="1"/>
      <protection/>
    </xf>
    <xf numFmtId="2" fontId="4" fillId="37" borderId="45" xfId="58" applyNumberFormat="1" applyFont="1" applyFill="1" applyBorder="1" applyAlignment="1">
      <alignment horizontal="center"/>
      <protection/>
    </xf>
    <xf numFmtId="2" fontId="4" fillId="37" borderId="32" xfId="58" applyNumberFormat="1" applyFont="1" applyFill="1" applyBorder="1" applyAlignment="1">
      <alignment horizontal="center"/>
      <protection/>
    </xf>
    <xf numFmtId="0" fontId="4" fillId="0" borderId="41" xfId="58" applyFont="1" applyBorder="1">
      <alignment/>
      <protection/>
    </xf>
    <xf numFmtId="2" fontId="4" fillId="37" borderId="43" xfId="58" applyNumberFormat="1" applyFont="1" applyFill="1" applyBorder="1" applyAlignment="1">
      <alignment horizontal="center"/>
      <protection/>
    </xf>
    <xf numFmtId="0" fontId="4" fillId="37" borderId="10" xfId="58" applyFont="1" applyFill="1" applyBorder="1">
      <alignment/>
      <protection/>
    </xf>
    <xf numFmtId="0" fontId="4" fillId="0" borderId="46" xfId="58" applyFont="1" applyFill="1" applyBorder="1" applyAlignment="1">
      <alignment vertical="top" wrapText="1"/>
      <protection/>
    </xf>
    <xf numFmtId="0" fontId="4" fillId="0" borderId="47" xfId="58" applyFont="1" applyBorder="1" applyAlignment="1">
      <alignment vertical="top" wrapText="1"/>
      <protection/>
    </xf>
    <xf numFmtId="0" fontId="4" fillId="0" borderId="47" xfId="58" applyFont="1" applyFill="1" applyBorder="1" applyAlignment="1">
      <alignment vertical="top" wrapText="1"/>
      <protection/>
    </xf>
    <xf numFmtId="2" fontId="4" fillId="37" borderId="49" xfId="58" applyNumberFormat="1" applyFont="1" applyFill="1" applyBorder="1" applyAlignment="1">
      <alignment horizontal="center" vertical="top" wrapText="1"/>
      <protection/>
    </xf>
    <xf numFmtId="2" fontId="4" fillId="38" borderId="49" xfId="58" applyNumberFormat="1" applyFont="1" applyFill="1" applyBorder="1" applyAlignment="1">
      <alignment horizontal="center" vertical="top" wrapText="1"/>
      <protection/>
    </xf>
    <xf numFmtId="10" fontId="4" fillId="37" borderId="50" xfId="58" applyNumberFormat="1" applyFont="1" applyFill="1" applyBorder="1" applyAlignment="1">
      <alignment horizontal="center" vertical="top" wrapText="1"/>
      <protection/>
    </xf>
    <xf numFmtId="0" fontId="4" fillId="40" borderId="44" xfId="58" applyFont="1" applyFill="1" applyBorder="1" applyAlignment="1">
      <alignment wrapText="1"/>
      <protection/>
    </xf>
    <xf numFmtId="0" fontId="4" fillId="39" borderId="10" xfId="58" applyFont="1" applyFill="1" applyBorder="1" applyAlignment="1">
      <alignment wrapText="1"/>
      <protection/>
    </xf>
    <xf numFmtId="2" fontId="4" fillId="37" borderId="35" xfId="58" applyNumberFormat="1" applyFont="1" applyFill="1" applyBorder="1" applyAlignment="1">
      <alignment horizontal="center" vertical="top"/>
      <protection/>
    </xf>
    <xf numFmtId="2" fontId="4" fillId="37" borderId="32" xfId="58" applyNumberFormat="1" applyFont="1" applyFill="1" applyBorder="1" applyAlignment="1">
      <alignment horizontal="center" vertical="top"/>
      <protection/>
    </xf>
    <xf numFmtId="0" fontId="4" fillId="39" borderId="47" xfId="58" applyFont="1" applyFill="1" applyBorder="1">
      <alignment/>
      <protection/>
    </xf>
    <xf numFmtId="0" fontId="4" fillId="0" borderId="47" xfId="58" applyFont="1" applyFill="1" applyBorder="1" applyAlignment="1">
      <alignment wrapText="1"/>
      <protection/>
    </xf>
    <xf numFmtId="2" fontId="4" fillId="38" borderId="49" xfId="58" applyNumberFormat="1" applyFont="1" applyFill="1" applyBorder="1" applyAlignment="1">
      <alignment horizontal="center"/>
      <protection/>
    </xf>
    <xf numFmtId="0" fontId="4" fillId="0" borderId="33" xfId="58" applyFont="1" applyFill="1" applyBorder="1" applyAlignment="1">
      <alignment vertical="top"/>
      <protection/>
    </xf>
    <xf numFmtId="0" fontId="4" fillId="0" borderId="36" xfId="58" applyFont="1" applyFill="1" applyBorder="1" applyAlignment="1">
      <alignment vertical="top"/>
      <protection/>
    </xf>
    <xf numFmtId="0" fontId="4" fillId="36" borderId="10" xfId="58" applyFont="1" applyFill="1" applyBorder="1" applyAlignment="1">
      <alignment vertical="top" wrapText="1"/>
      <protection/>
    </xf>
    <xf numFmtId="2" fontId="4" fillId="37" borderId="50" xfId="58" applyNumberFormat="1" applyFont="1" applyFill="1" applyBorder="1" applyAlignment="1">
      <alignment horizontal="center"/>
      <protection/>
    </xf>
    <xf numFmtId="0" fontId="4" fillId="36" borderId="44" xfId="58" applyFont="1" applyFill="1" applyBorder="1" applyAlignment="1">
      <alignment wrapText="1"/>
      <protection/>
    </xf>
    <xf numFmtId="0" fontId="4" fillId="0" borderId="44" xfId="58" applyFont="1" applyBorder="1" applyAlignment="1">
      <alignment wrapText="1"/>
      <protection/>
    </xf>
    <xf numFmtId="2" fontId="4" fillId="37" borderId="31" xfId="58" applyNumberFormat="1" applyFont="1" applyFill="1" applyBorder="1" applyAlignment="1">
      <alignment horizontal="center" vertical="top"/>
      <protection/>
    </xf>
    <xf numFmtId="2" fontId="4" fillId="38" borderId="31" xfId="58" applyNumberFormat="1" applyFont="1" applyFill="1" applyBorder="1" applyAlignment="1">
      <alignment horizontal="center" vertical="top"/>
      <protection/>
    </xf>
    <xf numFmtId="10" fontId="4" fillId="37" borderId="45" xfId="58" applyNumberFormat="1" applyFont="1" applyFill="1" applyBorder="1" applyAlignment="1">
      <alignment horizontal="center" vertical="top"/>
      <protection/>
    </xf>
    <xf numFmtId="0" fontId="4" fillId="0" borderId="10" xfId="58" applyFont="1" applyBorder="1" applyAlignment="1">
      <alignment wrapText="1"/>
      <protection/>
    </xf>
    <xf numFmtId="2" fontId="4" fillId="38" borderId="35" xfId="58" applyNumberFormat="1" applyFont="1" applyFill="1" applyBorder="1" applyAlignment="1">
      <alignment horizontal="center" vertical="top"/>
      <protection/>
    </xf>
    <xf numFmtId="10" fontId="4" fillId="37" borderId="32" xfId="58" applyNumberFormat="1" applyFont="1" applyFill="1" applyBorder="1" applyAlignment="1">
      <alignment horizontal="center" vertical="top"/>
      <protection/>
    </xf>
    <xf numFmtId="0" fontId="4" fillId="0" borderId="10" xfId="58" applyFont="1" applyBorder="1" applyAlignment="1">
      <alignment vertical="top"/>
      <protection/>
    </xf>
    <xf numFmtId="2" fontId="4" fillId="0" borderId="35" xfId="58" applyNumberFormat="1" applyFont="1" applyFill="1" applyBorder="1" applyAlignment="1">
      <alignment horizontal="center" vertical="top"/>
      <protection/>
    </xf>
    <xf numFmtId="10" fontId="4" fillId="0" borderId="32" xfId="58" applyNumberFormat="1" applyFont="1" applyFill="1" applyBorder="1" applyAlignment="1">
      <alignment horizontal="center" vertical="top"/>
      <protection/>
    </xf>
    <xf numFmtId="0" fontId="10" fillId="0" borderId="10" xfId="58" applyFont="1" applyBorder="1" applyAlignment="1">
      <alignment vertical="top"/>
      <protection/>
    </xf>
    <xf numFmtId="2" fontId="10" fillId="38" borderId="31" xfId="58" applyNumberFormat="1" applyFont="1" applyFill="1" applyBorder="1" applyAlignment="1">
      <alignment horizontal="center"/>
      <protection/>
    </xf>
    <xf numFmtId="0" fontId="6" fillId="0" borderId="51" xfId="58" applyFont="1" applyFill="1" applyBorder="1">
      <alignment/>
      <protection/>
    </xf>
    <xf numFmtId="0" fontId="4" fillId="0" borderId="34" xfId="58" applyFont="1" applyBorder="1" applyAlignment="1">
      <alignment vertical="top"/>
      <protection/>
    </xf>
    <xf numFmtId="2" fontId="4" fillId="0" borderId="52" xfId="58" applyNumberFormat="1" applyFont="1" applyFill="1" applyBorder="1" applyAlignment="1">
      <alignment horizontal="center" vertical="top"/>
      <protection/>
    </xf>
    <xf numFmtId="2" fontId="10" fillId="38" borderId="52" xfId="58" applyNumberFormat="1" applyFont="1" applyFill="1" applyBorder="1" applyAlignment="1">
      <alignment horizontal="center" vertical="top"/>
      <protection/>
    </xf>
    <xf numFmtId="0" fontId="4" fillId="36" borderId="34" xfId="58" applyFont="1" applyFill="1" applyBorder="1" applyAlignment="1">
      <alignment vertical="top" wrapText="1"/>
      <protection/>
    </xf>
    <xf numFmtId="2" fontId="10" fillId="38" borderId="35" xfId="58" applyNumberFormat="1" applyFont="1" applyFill="1" applyBorder="1" applyAlignment="1">
      <alignment horizontal="center"/>
      <protection/>
    </xf>
    <xf numFmtId="0" fontId="4" fillId="0" borderId="10" xfId="58" applyFont="1" applyBorder="1" applyAlignment="1">
      <alignment vertical="top" wrapText="1"/>
      <protection/>
    </xf>
    <xf numFmtId="2" fontId="4" fillId="37" borderId="35" xfId="58" applyNumberFormat="1" applyFont="1" applyFill="1" applyBorder="1" applyAlignment="1">
      <alignment horizontal="center" vertical="top" wrapText="1"/>
      <protection/>
    </xf>
    <xf numFmtId="2" fontId="10" fillId="38" borderId="35" xfId="58" applyNumberFormat="1" applyFont="1" applyFill="1" applyBorder="1" applyAlignment="1">
      <alignment horizontal="center" vertical="top" wrapText="1"/>
      <protection/>
    </xf>
    <xf numFmtId="2" fontId="4" fillId="0" borderId="35" xfId="58" applyNumberFormat="1" applyFont="1" applyFill="1" applyBorder="1" applyAlignment="1">
      <alignment horizontal="center" vertical="top" wrapText="1"/>
      <protection/>
    </xf>
    <xf numFmtId="0" fontId="4" fillId="0" borderId="37" xfId="58" applyFont="1" applyBorder="1" applyAlignment="1">
      <alignment vertical="top" wrapText="1"/>
      <protection/>
    </xf>
    <xf numFmtId="2" fontId="4" fillId="0" borderId="38" xfId="58" applyNumberFormat="1" applyFont="1" applyFill="1" applyBorder="1" applyAlignment="1">
      <alignment horizontal="center" vertical="top" wrapText="1"/>
      <protection/>
    </xf>
    <xf numFmtId="2" fontId="10" fillId="38" borderId="38" xfId="58" applyNumberFormat="1" applyFont="1" applyFill="1" applyBorder="1" applyAlignment="1">
      <alignment horizontal="center" vertical="top" wrapText="1"/>
      <protection/>
    </xf>
    <xf numFmtId="2" fontId="4" fillId="37" borderId="38" xfId="58" applyNumberFormat="1" applyFont="1" applyFill="1" applyBorder="1" applyAlignment="1">
      <alignment horizontal="center" vertical="top" wrapText="1"/>
      <protection/>
    </xf>
    <xf numFmtId="2" fontId="4" fillId="0" borderId="31" xfId="58" applyNumberFormat="1" applyFont="1" applyFill="1" applyBorder="1" applyAlignment="1">
      <alignment horizontal="center" wrapText="1"/>
      <protection/>
    </xf>
    <xf numFmtId="2" fontId="4" fillId="0" borderId="45" xfId="58" applyNumberFormat="1" applyFont="1" applyFill="1" applyBorder="1" applyAlignment="1">
      <alignment horizontal="center" wrapText="1"/>
      <protection/>
    </xf>
    <xf numFmtId="2" fontId="4" fillId="0" borderId="35" xfId="58" applyNumberFormat="1" applyFont="1" applyFill="1" applyBorder="1" applyAlignment="1">
      <alignment horizontal="center" wrapText="1"/>
      <protection/>
    </xf>
    <xf numFmtId="2" fontId="4" fillId="0" borderId="32" xfId="58" applyNumberFormat="1" applyFont="1" applyFill="1" applyBorder="1" applyAlignment="1">
      <alignment horizontal="center" wrapText="1"/>
      <protection/>
    </xf>
    <xf numFmtId="0" fontId="4" fillId="0" borderId="41" xfId="58" applyFont="1" applyFill="1" applyBorder="1" applyAlignment="1">
      <alignment vertical="top"/>
      <protection/>
    </xf>
    <xf numFmtId="2" fontId="4" fillId="0" borderId="42" xfId="58" applyNumberFormat="1" applyFont="1" applyFill="1" applyBorder="1" applyAlignment="1">
      <alignment horizontal="center" vertical="top"/>
      <protection/>
    </xf>
    <xf numFmtId="2" fontId="4" fillId="0" borderId="43" xfId="58" applyNumberFormat="1" applyFont="1" applyFill="1" applyBorder="1" applyAlignment="1">
      <alignment horizontal="center" vertical="top"/>
      <protection/>
    </xf>
    <xf numFmtId="0" fontId="4" fillId="0" borderId="44" xfId="58" applyFont="1" applyBorder="1" applyAlignment="1">
      <alignment vertical="top"/>
      <protection/>
    </xf>
    <xf numFmtId="2" fontId="4" fillId="41" borderId="31" xfId="58" applyNumberFormat="1" applyFont="1" applyFill="1" applyBorder="1" applyAlignment="1">
      <alignment horizontal="center" vertical="top"/>
      <protection/>
    </xf>
    <xf numFmtId="2" fontId="4" fillId="37" borderId="45" xfId="58" applyNumberFormat="1" applyFont="1" applyFill="1" applyBorder="1" applyAlignment="1">
      <alignment horizontal="center" vertical="top"/>
      <protection/>
    </xf>
    <xf numFmtId="0" fontId="4" fillId="0" borderId="41" xfId="58" applyFont="1" applyBorder="1" applyAlignment="1">
      <alignment vertical="top"/>
      <protection/>
    </xf>
    <xf numFmtId="0" fontId="4" fillId="36" borderId="41" xfId="58" applyFont="1" applyFill="1" applyBorder="1" applyAlignment="1">
      <alignment vertical="top" wrapText="1"/>
      <protection/>
    </xf>
    <xf numFmtId="2" fontId="4" fillId="37" borderId="42" xfId="58" applyNumberFormat="1" applyFont="1" applyFill="1" applyBorder="1" applyAlignment="1">
      <alignment horizontal="center" vertical="top"/>
      <protection/>
    </xf>
    <xf numFmtId="2" fontId="4" fillId="41" borderId="42" xfId="58" applyNumberFormat="1" applyFont="1" applyFill="1" applyBorder="1" applyAlignment="1">
      <alignment horizontal="center" vertical="top"/>
      <protection/>
    </xf>
    <xf numFmtId="2" fontId="4" fillId="37" borderId="43" xfId="58" applyNumberFormat="1" applyFont="1" applyFill="1" applyBorder="1" applyAlignment="1">
      <alignment horizontal="center" vertical="top"/>
      <protection/>
    </xf>
    <xf numFmtId="0" fontId="4" fillId="36" borderId="41" xfId="58" applyFont="1" applyFill="1" applyBorder="1" applyAlignment="1">
      <alignment wrapText="1"/>
      <protection/>
    </xf>
    <xf numFmtId="0" fontId="4" fillId="0" borderId="53" xfId="58" applyFont="1" applyFill="1" applyBorder="1">
      <alignment/>
      <protection/>
    </xf>
    <xf numFmtId="0" fontId="4" fillId="0" borderId="54" xfId="58" applyFont="1" applyBorder="1">
      <alignment/>
      <protection/>
    </xf>
    <xf numFmtId="2" fontId="4" fillId="37" borderId="55" xfId="58" applyNumberFormat="1" applyFont="1" applyFill="1" applyBorder="1" applyAlignment="1">
      <alignment horizontal="center"/>
      <protection/>
    </xf>
    <xf numFmtId="2" fontId="4" fillId="38" borderId="55" xfId="58" applyNumberFormat="1" applyFont="1" applyFill="1" applyBorder="1" applyAlignment="1">
      <alignment horizontal="center"/>
      <protection/>
    </xf>
    <xf numFmtId="10" fontId="4" fillId="37" borderId="56" xfId="58" applyNumberFormat="1" applyFont="1" applyFill="1" applyBorder="1" applyAlignment="1">
      <alignment horizontal="center"/>
      <protection/>
    </xf>
    <xf numFmtId="0" fontId="4" fillId="0" borderId="33" xfId="58" applyFont="1" applyBorder="1">
      <alignment/>
      <protection/>
    </xf>
    <xf numFmtId="0" fontId="4" fillId="0" borderId="40" xfId="58" applyFont="1" applyBorder="1">
      <alignment/>
      <protection/>
    </xf>
    <xf numFmtId="0" fontId="4" fillId="0" borderId="46" xfId="58" applyFont="1" applyBorder="1">
      <alignment/>
      <protection/>
    </xf>
    <xf numFmtId="0" fontId="1" fillId="0" borderId="30" xfId="58" applyFill="1" applyBorder="1" applyAlignment="1">
      <alignment horizontal="left"/>
      <protection/>
    </xf>
    <xf numFmtId="0" fontId="10" fillId="0" borderId="0" xfId="58" applyFont="1" applyFill="1" applyBorder="1" applyAlignment="1">
      <alignment horizontal="left"/>
      <protection/>
    </xf>
    <xf numFmtId="10" fontId="10" fillId="0" borderId="0" xfId="58" applyNumberFormat="1" applyFont="1" applyFill="1" applyBorder="1" applyAlignment="1">
      <alignment horizontal="left"/>
      <protection/>
    </xf>
    <xf numFmtId="0" fontId="1" fillId="0" borderId="0" xfId="58" applyAlignment="1">
      <alignment horizontal="center"/>
      <protection/>
    </xf>
    <xf numFmtId="0" fontId="1" fillId="0" borderId="0" xfId="58">
      <alignment/>
      <protection/>
    </xf>
    <xf numFmtId="0" fontId="1" fillId="0" borderId="0" xfId="58" applyAlignment="1">
      <alignment wrapText="1"/>
      <protection/>
    </xf>
    <xf numFmtId="10" fontId="1" fillId="0" borderId="0" xfId="58" applyNumberFormat="1">
      <alignment/>
      <protection/>
    </xf>
    <xf numFmtId="0" fontId="4" fillId="42" borderId="57" xfId="58" applyFont="1" applyFill="1" applyBorder="1">
      <alignment/>
      <protection/>
    </xf>
    <xf numFmtId="0" fontId="4" fillId="42" borderId="34" xfId="58" applyFont="1" applyFill="1" applyBorder="1" applyAlignment="1">
      <alignment wrapText="1"/>
      <protection/>
    </xf>
    <xf numFmtId="2" fontId="4" fillId="42" borderId="58" xfId="58" applyNumberFormat="1" applyFont="1" applyFill="1" applyBorder="1" applyAlignment="1">
      <alignment horizontal="center"/>
      <protection/>
    </xf>
    <xf numFmtId="2" fontId="4" fillId="42" borderId="59" xfId="58" applyNumberFormat="1" applyFont="1" applyFill="1" applyBorder="1" applyAlignment="1">
      <alignment horizontal="center"/>
      <protection/>
    </xf>
    <xf numFmtId="0" fontId="0" fillId="0" borderId="0" xfId="0" applyFill="1" applyAlignment="1">
      <alignment horizontal="center"/>
    </xf>
    <xf numFmtId="0" fontId="0" fillId="4" borderId="0" xfId="0" applyFill="1" applyAlignment="1">
      <alignment/>
    </xf>
    <xf numFmtId="0" fontId="0" fillId="4" borderId="0" xfId="0" applyFill="1" applyAlignment="1">
      <alignment vertical="center"/>
    </xf>
    <xf numFmtId="0" fontId="68" fillId="4" borderId="0" xfId="53" applyFill="1" applyAlignment="1" applyProtection="1">
      <alignment vertical="center"/>
      <protection/>
    </xf>
    <xf numFmtId="0" fontId="68" fillId="4" borderId="0" xfId="53" applyFill="1" applyAlignment="1" applyProtection="1">
      <alignment/>
      <protection/>
    </xf>
    <xf numFmtId="0" fontId="80" fillId="4" borderId="0" xfId="0" applyFont="1" applyFill="1" applyAlignment="1">
      <alignment/>
    </xf>
    <xf numFmtId="2" fontId="0" fillId="0" borderId="18" xfId="0" applyNumberFormat="1" applyFont="1" applyFill="1" applyBorder="1" applyAlignment="1" applyProtection="1">
      <alignment horizontal="left" vertical="center" wrapText="1"/>
      <protection locked="0"/>
    </xf>
    <xf numFmtId="0" fontId="4" fillId="0" borderId="51" xfId="58" applyFont="1" applyFill="1" applyBorder="1">
      <alignment/>
      <protection/>
    </xf>
    <xf numFmtId="0" fontId="4" fillId="0" borderId="34" xfId="58" applyFont="1" applyBorder="1">
      <alignment/>
      <protection/>
    </xf>
    <xf numFmtId="2" fontId="4" fillId="37" borderId="52" xfId="58" applyNumberFormat="1" applyFont="1" applyFill="1" applyBorder="1" applyAlignment="1">
      <alignment horizontal="center"/>
      <protection/>
    </xf>
    <xf numFmtId="2" fontId="4" fillId="38" borderId="52" xfId="58" applyNumberFormat="1" applyFont="1" applyFill="1" applyBorder="1" applyAlignment="1">
      <alignment horizontal="center"/>
      <protection/>
    </xf>
    <xf numFmtId="10" fontId="4" fillId="37" borderId="60" xfId="58" applyNumberFormat="1" applyFont="1" applyFill="1" applyBorder="1" applyAlignment="1">
      <alignment horizontal="center"/>
      <protection/>
    </xf>
    <xf numFmtId="0" fontId="0" fillId="0" borderId="61" xfId="0" applyBorder="1" applyAlignment="1">
      <alignment horizontal="center" vertical="center"/>
    </xf>
    <xf numFmtId="0" fontId="0" fillId="0" borderId="23" xfId="0" applyBorder="1" applyAlignment="1" applyProtection="1">
      <alignment horizontal="center" vertical="center"/>
      <protection/>
    </xf>
    <xf numFmtId="2" fontId="0" fillId="0" borderId="0" xfId="0" applyNumberFormat="1" applyFill="1" applyAlignment="1">
      <alignment/>
    </xf>
    <xf numFmtId="0" fontId="6" fillId="0" borderId="0" xfId="0" applyFont="1" applyFill="1" applyBorder="1" applyAlignment="1">
      <alignment vertical="center"/>
    </xf>
    <xf numFmtId="0" fontId="75" fillId="0" borderId="0" xfId="0" applyFont="1" applyFill="1" applyAlignment="1">
      <alignment horizontal="left" vertical="center"/>
    </xf>
    <xf numFmtId="0" fontId="75" fillId="0" borderId="0" xfId="0" applyFont="1" applyFill="1" applyAlignment="1">
      <alignment vertical="center"/>
    </xf>
    <xf numFmtId="0" fontId="75" fillId="0" borderId="15" xfId="0" applyFont="1" applyBorder="1" applyAlignment="1">
      <alignment horizontal="left" vertical="center" wrapText="1"/>
    </xf>
    <xf numFmtId="0" fontId="6" fillId="0" borderId="15" xfId="0" applyFont="1" applyFill="1" applyBorder="1" applyAlignment="1">
      <alignment horizontal="left" vertical="center"/>
    </xf>
    <xf numFmtId="167" fontId="6" fillId="0" borderId="15" xfId="42" applyNumberFormat="1" applyFont="1" applyFill="1" applyBorder="1" applyAlignment="1">
      <alignment horizontal="center" vertical="center" wrapText="1"/>
    </xf>
    <xf numFmtId="166" fontId="75" fillId="4" borderId="14" xfId="0" applyNumberFormat="1" applyFont="1" applyFill="1" applyBorder="1" applyAlignment="1">
      <alignment horizontal="center" vertical="center" wrapText="1"/>
    </xf>
    <xf numFmtId="0" fontId="75" fillId="4" borderId="16" xfId="0" applyFont="1" applyFill="1" applyBorder="1" applyAlignment="1">
      <alignment horizontal="center" vertical="center" wrapText="1"/>
    </xf>
    <xf numFmtId="0" fontId="75" fillId="4" borderId="15" xfId="0" applyFont="1" applyFill="1" applyBorder="1" applyAlignment="1">
      <alignment horizontal="center" vertical="center" wrapText="1"/>
    </xf>
    <xf numFmtId="0" fontId="75" fillId="4" borderId="15" xfId="0" applyFont="1" applyFill="1" applyBorder="1" applyAlignment="1">
      <alignment horizontal="center" vertical="center"/>
    </xf>
    <xf numFmtId="0" fontId="75" fillId="4" borderId="20" xfId="0"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4" borderId="27" xfId="0" applyFill="1" applyBorder="1" applyAlignment="1">
      <alignment/>
    </xf>
    <xf numFmtId="0" fontId="0" fillId="4" borderId="26" xfId="0" applyFill="1" applyBorder="1" applyAlignment="1">
      <alignment/>
    </xf>
    <xf numFmtId="0" fontId="0" fillId="0" borderId="0" xfId="0"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75" fillId="22" borderId="0" xfId="0" applyFont="1" applyFill="1" applyBorder="1" applyAlignment="1" applyProtection="1">
      <alignment horizontal="left" vertical="center" wrapText="1"/>
      <protection/>
    </xf>
    <xf numFmtId="0" fontId="0" fillId="0" borderId="21" xfId="0" applyBorder="1" applyAlignment="1" applyProtection="1">
      <alignment horizontal="center"/>
      <protection/>
    </xf>
    <xf numFmtId="0" fontId="80" fillId="0" borderId="0" xfId="0" applyFont="1" applyBorder="1" applyAlignment="1" applyProtection="1">
      <alignment horizontal="left" wrapText="1"/>
      <protection/>
    </xf>
    <xf numFmtId="1" fontId="0" fillId="0" borderId="0" xfId="0" applyNumberFormat="1" applyBorder="1" applyAlignment="1" applyProtection="1">
      <alignment horizontal="center"/>
      <protection/>
    </xf>
    <xf numFmtId="0" fontId="0" fillId="0" borderId="0" xfId="0" applyBorder="1" applyAlignment="1" applyProtection="1">
      <alignment horizontal="left"/>
      <protection/>
    </xf>
    <xf numFmtId="5" fontId="0" fillId="0" borderId="0" xfId="42" applyNumberFormat="1" applyFont="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protection/>
    </xf>
    <xf numFmtId="0" fontId="0" fillId="0" borderId="0" xfId="0" applyFill="1" applyBorder="1" applyAlignment="1" applyProtection="1">
      <alignment horizontal="left"/>
      <protection/>
    </xf>
    <xf numFmtId="167" fontId="0" fillId="0" borderId="0" xfId="42" applyNumberFormat="1" applyFont="1" applyFill="1" applyBorder="1" applyAlignment="1" applyProtection="1">
      <alignment/>
      <protection/>
    </xf>
    <xf numFmtId="166"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wrapText="1"/>
      <protection/>
    </xf>
    <xf numFmtId="0" fontId="0" fillId="0" borderId="13" xfId="0" applyBorder="1" applyAlignment="1" applyProtection="1">
      <alignment/>
      <protection/>
    </xf>
    <xf numFmtId="2" fontId="81" fillId="0" borderId="22" xfId="0" applyNumberFormat="1" applyFont="1" applyFill="1" applyBorder="1" applyAlignment="1" applyProtection="1">
      <alignment horizontal="left" vertical="center" wrapText="1"/>
      <protection/>
    </xf>
    <xf numFmtId="0" fontId="75" fillId="22" borderId="15" xfId="0" applyFont="1" applyFill="1" applyBorder="1" applyAlignment="1" applyProtection="1">
      <alignment horizontal="left" vertical="center" wrapText="1"/>
      <protection/>
    </xf>
    <xf numFmtId="169" fontId="75" fillId="0" borderId="22" xfId="0" applyNumberFormat="1" applyFont="1" applyBorder="1" applyAlignment="1" applyProtection="1">
      <alignment horizontal="center" vertical="center" wrapText="1"/>
      <protection/>
    </xf>
    <xf numFmtId="9" fontId="0" fillId="0" borderId="18" xfId="62" applyFont="1" applyBorder="1" applyAlignment="1" applyProtection="1">
      <alignment horizontal="center" vertical="center" wrapText="1"/>
      <protection locked="0"/>
    </xf>
    <xf numFmtId="9" fontId="81" fillId="0" borderId="22" xfId="62" applyFont="1" applyBorder="1" applyAlignment="1" applyProtection="1">
      <alignment horizontal="center" vertical="center" wrapText="1"/>
      <protection/>
    </xf>
    <xf numFmtId="1" fontId="6" fillId="0" borderId="15" xfId="0" applyNumberFormat="1"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169" fontId="79" fillId="4" borderId="26" xfId="0" applyNumberFormat="1" applyFont="1" applyFill="1" applyBorder="1" applyAlignment="1">
      <alignment/>
    </xf>
    <xf numFmtId="169" fontId="79" fillId="4" borderId="0" xfId="0" applyNumberFormat="1" applyFont="1" applyFill="1" applyBorder="1" applyAlignment="1">
      <alignment/>
    </xf>
    <xf numFmtId="0" fontId="4" fillId="0" borderId="51" xfId="59" applyFont="1" applyFill="1" applyBorder="1" applyAlignment="1">
      <alignment horizontal="left" vertical="center"/>
      <protection/>
    </xf>
    <xf numFmtId="184" fontId="0" fillId="16" borderId="62" xfId="0" applyNumberFormat="1" applyFill="1" applyBorder="1" applyAlignment="1">
      <alignment horizontal="center" vertical="center"/>
    </xf>
    <xf numFmtId="0" fontId="0" fillId="0" borderId="33" xfId="0" applyBorder="1" applyAlignment="1">
      <alignment horizontal="left" vertical="center"/>
    </xf>
    <xf numFmtId="184" fontId="0" fillId="16" borderId="63" xfId="0" applyNumberFormat="1" applyFill="1" applyBorder="1" applyAlignment="1">
      <alignment horizontal="center" vertical="center"/>
    </xf>
    <xf numFmtId="0" fontId="4" fillId="0" borderId="33" xfId="59" applyFont="1" applyBorder="1" applyAlignment="1">
      <alignment horizontal="left" vertical="center"/>
      <protection/>
    </xf>
    <xf numFmtId="0" fontId="0" fillId="0" borderId="33" xfId="0" applyBorder="1" applyAlignment="1">
      <alignment vertical="center"/>
    </xf>
    <xf numFmtId="0" fontId="0" fillId="0" borderId="64" xfId="0" applyBorder="1" applyAlignment="1">
      <alignment vertical="center"/>
    </xf>
    <xf numFmtId="0" fontId="0" fillId="16" borderId="63" xfId="0" applyFill="1" applyBorder="1" applyAlignment="1">
      <alignment horizontal="center" vertical="center"/>
    </xf>
    <xf numFmtId="165" fontId="4" fillId="16" borderId="63" xfId="59" applyNumberFormat="1" applyFont="1" applyFill="1" applyBorder="1" applyAlignment="1">
      <alignment horizontal="center" vertical="center"/>
      <protection/>
    </xf>
    <xf numFmtId="0" fontId="4" fillId="0" borderId="40" xfId="59" applyFont="1" applyBorder="1" applyAlignment="1">
      <alignment horizontal="left" vertical="center"/>
      <protection/>
    </xf>
    <xf numFmtId="165" fontId="3" fillId="0" borderId="41" xfId="59" applyNumberFormat="1" applyFont="1" applyBorder="1" applyAlignment="1">
      <alignment horizontal="center" vertical="center"/>
      <protection/>
    </xf>
    <xf numFmtId="165" fontId="4" fillId="16" borderId="65" xfId="59" applyNumberFormat="1" applyFont="1" applyFill="1" applyBorder="1" applyAlignment="1">
      <alignment horizontal="center" vertical="center"/>
      <protection/>
    </xf>
    <xf numFmtId="0" fontId="4" fillId="0" borderId="66" xfId="58" applyFont="1" applyFill="1" applyBorder="1">
      <alignment/>
      <protection/>
    </xf>
    <xf numFmtId="0" fontId="4" fillId="0" borderId="67" xfId="58" applyFont="1" applyFill="1" applyBorder="1">
      <alignment/>
      <protection/>
    </xf>
    <xf numFmtId="0" fontId="4" fillId="0" borderId="68" xfId="58" applyFont="1" applyFill="1" applyBorder="1">
      <alignment/>
      <protection/>
    </xf>
    <xf numFmtId="0" fontId="4" fillId="42" borderId="69" xfId="58" applyFont="1" applyFill="1" applyBorder="1">
      <alignment/>
      <protection/>
    </xf>
    <xf numFmtId="2" fontId="76" fillId="0" borderId="63" xfId="0" applyNumberFormat="1" applyFont="1" applyFill="1" applyBorder="1" applyAlignment="1">
      <alignment horizontal="center" vertical="top"/>
    </xf>
    <xf numFmtId="0" fontId="4" fillId="0" borderId="66" xfId="58" applyFont="1" applyFill="1" applyBorder="1" applyAlignment="1">
      <alignment vertical="top"/>
      <protection/>
    </xf>
    <xf numFmtId="0" fontId="4" fillId="0" borderId="67" xfId="58" applyFont="1" applyFill="1" applyBorder="1" applyAlignment="1">
      <alignment vertical="top"/>
      <protection/>
    </xf>
    <xf numFmtId="0" fontId="4" fillId="0" borderId="70" xfId="58" applyFont="1" applyFill="1" applyBorder="1">
      <alignment/>
      <protection/>
    </xf>
    <xf numFmtId="0" fontId="4" fillId="0" borderId="37" xfId="58" applyFont="1" applyFill="1" applyBorder="1" applyAlignment="1">
      <alignment wrapText="1"/>
      <protection/>
    </xf>
    <xf numFmtId="2" fontId="4" fillId="0" borderId="38" xfId="58" applyNumberFormat="1" applyFont="1" applyFill="1" applyBorder="1" applyAlignment="1">
      <alignment horizontal="center" wrapText="1"/>
      <protection/>
    </xf>
    <xf numFmtId="2" fontId="4" fillId="0" borderId="39" xfId="58" applyNumberFormat="1" applyFont="1" applyFill="1" applyBorder="1" applyAlignment="1">
      <alignment horizontal="center" wrapText="1"/>
      <protection/>
    </xf>
    <xf numFmtId="0" fontId="4" fillId="0" borderId="69" xfId="58" applyFont="1" applyFill="1" applyBorder="1">
      <alignment/>
      <protection/>
    </xf>
    <xf numFmtId="0" fontId="4" fillId="0" borderId="57" xfId="58" applyFont="1" applyBorder="1">
      <alignment/>
      <protection/>
    </xf>
    <xf numFmtId="0" fontId="4" fillId="36" borderId="34" xfId="58" applyFont="1" applyFill="1" applyBorder="1" applyAlignment="1">
      <alignment wrapText="1"/>
      <protection/>
    </xf>
    <xf numFmtId="2" fontId="4" fillId="38" borderId="58" xfId="58" applyNumberFormat="1" applyFont="1" applyFill="1" applyBorder="1" applyAlignment="1">
      <alignment horizontal="center"/>
      <protection/>
    </xf>
    <xf numFmtId="10" fontId="4" fillId="37" borderId="59" xfId="58" applyNumberFormat="1" applyFont="1" applyFill="1" applyBorder="1" applyAlignment="1">
      <alignment horizontal="center"/>
      <protection/>
    </xf>
    <xf numFmtId="166" fontId="0" fillId="4" borderId="28" xfId="42" applyNumberFormat="1" applyFont="1" applyFill="1" applyBorder="1" applyAlignment="1" applyProtection="1">
      <alignment horizontal="center" vertical="center" wrapText="1"/>
      <protection hidden="1"/>
    </xf>
    <xf numFmtId="0" fontId="75" fillId="22" borderId="15" xfId="0" applyFont="1" applyFill="1" applyBorder="1" applyAlignment="1" applyProtection="1">
      <alignment horizontal="left" vertical="center" wrapText="1"/>
      <protection/>
    </xf>
    <xf numFmtId="0" fontId="82" fillId="4" borderId="23" xfId="0" applyFont="1" applyFill="1" applyBorder="1" applyAlignment="1" applyProtection="1">
      <alignment horizontal="center" vertical="center" wrapText="1"/>
      <protection/>
    </xf>
    <xf numFmtId="0" fontId="75" fillId="4" borderId="71" xfId="0" applyFont="1" applyFill="1" applyBorder="1" applyAlignment="1" applyProtection="1">
      <alignment horizontal="center" vertical="center" wrapText="1"/>
      <protection hidden="1"/>
    </xf>
    <xf numFmtId="2" fontId="76" fillId="0" borderId="20" xfId="0" applyNumberFormat="1" applyFont="1" applyFill="1" applyBorder="1" applyAlignment="1">
      <alignment horizontal="center" vertical="top"/>
    </xf>
    <xf numFmtId="0" fontId="0" fillId="34" borderId="0" xfId="0" applyFill="1" applyAlignment="1">
      <alignment vertical="top"/>
    </xf>
    <xf numFmtId="0" fontId="76" fillId="34" borderId="0" xfId="0" applyFont="1" applyFill="1" applyAlignment="1">
      <alignment vertical="top"/>
    </xf>
    <xf numFmtId="2" fontId="4" fillId="0" borderId="72" xfId="0" applyNumberFormat="1" applyFont="1" applyFill="1" applyBorder="1" applyAlignment="1">
      <alignment horizontal="center" vertical="top"/>
    </xf>
    <xf numFmtId="2" fontId="4" fillId="0" borderId="63" xfId="0" applyNumberFormat="1" applyFont="1" applyFill="1" applyBorder="1" applyAlignment="1">
      <alignment horizontal="center" vertical="top"/>
    </xf>
    <xf numFmtId="2" fontId="4" fillId="0" borderId="73" xfId="0" applyNumberFormat="1" applyFont="1" applyFill="1" applyBorder="1" applyAlignment="1">
      <alignment horizontal="center" vertical="top"/>
    </xf>
    <xf numFmtId="2" fontId="4" fillId="0" borderId="65" xfId="0" applyNumberFormat="1" applyFont="1" applyFill="1" applyBorder="1" applyAlignment="1">
      <alignment horizontal="center" vertical="top"/>
    </xf>
    <xf numFmtId="2" fontId="4" fillId="0" borderId="17" xfId="0" applyNumberFormat="1" applyFont="1" applyFill="1" applyBorder="1" applyAlignment="1">
      <alignment horizontal="center" vertical="top"/>
    </xf>
    <xf numFmtId="2" fontId="4" fillId="0" borderId="62" xfId="0" applyNumberFormat="1" applyFont="1" applyFill="1" applyBorder="1" applyAlignment="1">
      <alignment horizontal="center" vertical="top"/>
    </xf>
    <xf numFmtId="2" fontId="4" fillId="0" borderId="23" xfId="0" applyNumberFormat="1" applyFont="1" applyFill="1" applyBorder="1" applyAlignment="1">
      <alignment horizontal="center" vertical="top" wrapText="1"/>
    </xf>
    <xf numFmtId="2" fontId="4" fillId="0" borderId="23" xfId="0" applyNumberFormat="1" applyFont="1" applyFill="1" applyBorder="1" applyAlignment="1">
      <alignment horizontal="center" vertical="top"/>
    </xf>
    <xf numFmtId="2" fontId="4" fillId="0" borderId="21" xfId="0" applyNumberFormat="1" applyFont="1" applyFill="1" applyBorder="1" applyAlignment="1">
      <alignment horizontal="center" vertical="top"/>
    </xf>
    <xf numFmtId="2" fontId="4" fillId="0" borderId="63" xfId="0" applyNumberFormat="1" applyFont="1" applyFill="1" applyBorder="1" applyAlignment="1">
      <alignment horizontal="center" vertical="top" wrapText="1"/>
    </xf>
    <xf numFmtId="2" fontId="4" fillId="0" borderId="73" xfId="0" applyNumberFormat="1" applyFont="1" applyFill="1" applyBorder="1" applyAlignment="1">
      <alignment horizontal="center" vertical="top" wrapText="1"/>
    </xf>
    <xf numFmtId="2" fontId="4" fillId="0" borderId="72" xfId="0" applyNumberFormat="1" applyFont="1" applyFill="1" applyBorder="1" applyAlignment="1">
      <alignment horizontal="center" vertical="top" wrapText="1"/>
    </xf>
    <xf numFmtId="0" fontId="0" fillId="34" borderId="0" xfId="0" applyFill="1" applyAlignment="1">
      <alignment horizontal="center" vertical="top"/>
    </xf>
    <xf numFmtId="0" fontId="0" fillId="0" borderId="0" xfId="0" applyAlignment="1">
      <alignment horizontal="center" vertical="top"/>
    </xf>
    <xf numFmtId="0" fontId="0" fillId="0" borderId="0" xfId="0" applyAlignment="1">
      <alignment vertical="top"/>
    </xf>
    <xf numFmtId="0" fontId="76" fillId="0" borderId="0" xfId="0" applyFont="1" applyAlignment="1">
      <alignment vertical="top"/>
    </xf>
    <xf numFmtId="2" fontId="4" fillId="0" borderId="65" xfId="0" applyNumberFormat="1" applyFont="1" applyFill="1" applyBorder="1" applyAlignment="1">
      <alignment horizontal="center" vertical="top" wrapText="1"/>
    </xf>
    <xf numFmtId="0" fontId="4" fillId="0" borderId="40" xfId="58" applyFont="1" applyFill="1" applyBorder="1" applyAlignment="1">
      <alignment wrapText="1"/>
      <protection/>
    </xf>
    <xf numFmtId="0" fontId="4" fillId="39" borderId="41" xfId="58" applyFont="1" applyFill="1" applyBorder="1" applyAlignment="1">
      <alignment wrapText="1"/>
      <protection/>
    </xf>
    <xf numFmtId="2" fontId="4" fillId="37" borderId="42" xfId="58" applyNumberFormat="1" applyFont="1" applyFill="1" applyBorder="1" applyAlignment="1">
      <alignment horizontal="center" wrapText="1"/>
      <protection/>
    </xf>
    <xf numFmtId="2" fontId="4" fillId="38" borderId="42" xfId="58" applyNumberFormat="1" applyFont="1" applyFill="1" applyBorder="1" applyAlignment="1">
      <alignment horizontal="center" wrapText="1"/>
      <protection/>
    </xf>
    <xf numFmtId="10" fontId="4" fillId="37" borderId="43" xfId="58" applyNumberFormat="1" applyFont="1" applyFill="1" applyBorder="1" applyAlignment="1">
      <alignment horizontal="center" wrapText="1"/>
      <protection/>
    </xf>
    <xf numFmtId="0" fontId="0" fillId="34" borderId="0" xfId="0" applyFill="1" applyAlignment="1">
      <alignment horizontal="center" wrapText="1"/>
    </xf>
    <xf numFmtId="0" fontId="0" fillId="33" borderId="0" xfId="0" applyFill="1" applyAlignment="1">
      <alignment wrapText="1"/>
    </xf>
    <xf numFmtId="2" fontId="4" fillId="33" borderId="25" xfId="0" applyNumberFormat="1" applyFont="1" applyFill="1" applyBorder="1" applyAlignment="1">
      <alignment horizontal="center" vertical="top" wrapText="1"/>
    </xf>
    <xf numFmtId="169" fontId="75" fillId="0" borderId="15" xfId="0" applyNumberFormat="1" applyFont="1" applyBorder="1" applyAlignment="1">
      <alignment horizontal="center" vertical="center" wrapText="1"/>
    </xf>
    <xf numFmtId="169" fontId="6" fillId="0" borderId="15" xfId="0" applyNumberFormat="1" applyFont="1" applyFill="1" applyBorder="1" applyAlignment="1">
      <alignment horizontal="center" vertical="center" wrapText="1"/>
    </xf>
    <xf numFmtId="169" fontId="0" fillId="34" borderId="0" xfId="0" applyNumberFormat="1" applyFill="1" applyAlignment="1">
      <alignment horizontal="center"/>
    </xf>
    <xf numFmtId="169" fontId="80" fillId="4" borderId="15" xfId="0" applyNumberFormat="1" applyFont="1" applyFill="1" applyBorder="1" applyAlignment="1">
      <alignment horizontal="center"/>
    </xf>
    <xf numFmtId="169" fontId="18" fillId="0" borderId="0" xfId="0" applyNumberFormat="1" applyFont="1" applyFill="1" applyBorder="1" applyAlignment="1">
      <alignment horizontal="center" vertical="center"/>
    </xf>
    <xf numFmtId="169" fontId="81" fillId="0" borderId="22" xfId="0" applyNumberFormat="1" applyFont="1" applyBorder="1" applyAlignment="1" applyProtection="1">
      <alignment horizontal="center" vertical="center" wrapText="1"/>
      <protection/>
    </xf>
    <xf numFmtId="169" fontId="0" fillId="35" borderId="0" xfId="0" applyNumberFormat="1" applyFill="1" applyAlignment="1">
      <alignment horizontal="center"/>
    </xf>
    <xf numFmtId="169" fontId="83" fillId="0" borderId="11" xfId="0" applyNumberFormat="1" applyFont="1" applyFill="1" applyBorder="1" applyAlignment="1">
      <alignment horizontal="center" vertical="center"/>
    </xf>
    <xf numFmtId="169" fontId="0" fillId="0" borderId="18" xfId="0" applyNumberFormat="1" applyBorder="1" applyAlignment="1" applyProtection="1">
      <alignment horizontal="center" vertical="center" wrapText="1"/>
      <protection locked="0"/>
    </xf>
    <xf numFmtId="169" fontId="0" fillId="0" borderId="11" xfId="0" applyNumberFormat="1" applyBorder="1" applyAlignment="1" applyProtection="1">
      <alignment horizontal="center"/>
      <protection/>
    </xf>
    <xf numFmtId="169" fontId="0" fillId="0" borderId="0" xfId="0" applyNumberFormat="1" applyBorder="1" applyAlignment="1" applyProtection="1">
      <alignment horizontal="center"/>
      <protection/>
    </xf>
    <xf numFmtId="169" fontId="0" fillId="0" borderId="0" xfId="0" applyNumberFormat="1" applyBorder="1" applyAlignment="1" applyProtection="1">
      <alignment horizontal="center" vertical="center"/>
      <protection/>
    </xf>
    <xf numFmtId="169" fontId="0" fillId="0" borderId="15" xfId="0" applyNumberFormat="1" applyBorder="1" applyAlignment="1" applyProtection="1">
      <alignment horizontal="center" vertical="center"/>
      <protection/>
    </xf>
    <xf numFmtId="0" fontId="0" fillId="34" borderId="0" xfId="0" applyFill="1" applyBorder="1" applyAlignment="1">
      <alignment horizontal="center"/>
    </xf>
    <xf numFmtId="0" fontId="4" fillId="4" borderId="17" xfId="0" applyFont="1" applyFill="1" applyBorder="1" applyAlignment="1">
      <alignment horizontal="center" vertical="center"/>
    </xf>
    <xf numFmtId="0" fontId="0" fillId="35" borderId="21" xfId="0" applyFill="1" applyBorder="1" applyAlignment="1">
      <alignment horizontal="center"/>
    </xf>
    <xf numFmtId="0" fontId="0" fillId="0" borderId="11" xfId="0" applyFill="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NumberFormat="1" applyFill="1" applyBorder="1" applyAlignment="1" applyProtection="1">
      <alignment horizontal="center" vertical="center"/>
      <protection/>
    </xf>
    <xf numFmtId="169" fontId="79" fillId="0" borderId="74" xfId="0" applyNumberFormat="1" applyFont="1" applyFill="1" applyBorder="1" applyAlignment="1">
      <alignment horizontal="center" vertical="center"/>
    </xf>
    <xf numFmtId="169" fontId="79" fillId="0" borderId="75" xfId="0" applyNumberFormat="1" applyFont="1" applyFill="1" applyBorder="1" applyAlignment="1">
      <alignment horizontal="center" vertical="center"/>
    </xf>
    <xf numFmtId="169" fontId="80" fillId="0" borderId="76" xfId="0" applyNumberFormat="1" applyFont="1" applyFill="1" applyBorder="1" applyAlignment="1">
      <alignment horizontal="center" vertical="center"/>
    </xf>
    <xf numFmtId="2" fontId="4" fillId="33" borderId="77" xfId="0" applyNumberFormat="1" applyFont="1" applyFill="1" applyBorder="1" applyAlignment="1">
      <alignment horizontal="center" vertical="top"/>
    </xf>
    <xf numFmtId="2" fontId="4" fillId="33" borderId="78" xfId="0" applyNumberFormat="1" applyFont="1" applyFill="1" applyBorder="1" applyAlignment="1">
      <alignment horizontal="center" vertical="top"/>
    </xf>
    <xf numFmtId="2" fontId="4" fillId="33" borderId="79" xfId="0" applyNumberFormat="1" applyFont="1" applyFill="1" applyBorder="1" applyAlignment="1">
      <alignment horizontal="center" vertical="top"/>
    </xf>
    <xf numFmtId="2" fontId="4" fillId="33" borderId="80" xfId="0" applyNumberFormat="1" applyFont="1" applyFill="1" applyBorder="1" applyAlignment="1">
      <alignment horizontal="center" vertical="top"/>
    </xf>
    <xf numFmtId="2" fontId="4" fillId="33" borderId="80" xfId="0" applyNumberFormat="1" applyFont="1" applyFill="1" applyBorder="1" applyAlignment="1">
      <alignment horizontal="center" vertical="top" wrapText="1"/>
    </xf>
    <xf numFmtId="2" fontId="4" fillId="33" borderId="12" xfId="0" applyNumberFormat="1" applyFont="1" applyFill="1" applyBorder="1" applyAlignment="1">
      <alignment horizontal="center" vertical="top"/>
    </xf>
    <xf numFmtId="2" fontId="76" fillId="33" borderId="78" xfId="0" applyNumberFormat="1" applyFont="1" applyFill="1" applyBorder="1" applyAlignment="1">
      <alignment horizontal="center" vertical="top"/>
    </xf>
    <xf numFmtId="2" fontId="76" fillId="0" borderId="78" xfId="0" applyNumberFormat="1" applyFont="1" applyFill="1" applyBorder="1" applyAlignment="1">
      <alignment horizontal="center" vertical="top"/>
    </xf>
    <xf numFmtId="2" fontId="76" fillId="0" borderId="16" xfId="0" applyNumberFormat="1" applyFont="1" applyFill="1" applyBorder="1" applyAlignment="1">
      <alignment horizontal="center" vertical="top"/>
    </xf>
    <xf numFmtId="2" fontId="4" fillId="33" borderId="25" xfId="0" applyNumberFormat="1" applyFont="1" applyFill="1" applyBorder="1" applyAlignment="1">
      <alignment horizontal="center" vertical="top"/>
    </xf>
    <xf numFmtId="2" fontId="4" fillId="33" borderId="81" xfId="0" applyNumberFormat="1" applyFont="1" applyFill="1" applyBorder="1" applyAlignment="1">
      <alignment horizontal="center" vertical="top"/>
    </xf>
    <xf numFmtId="2" fontId="4" fillId="33" borderId="78" xfId="0" applyNumberFormat="1" applyFont="1" applyFill="1" applyBorder="1" applyAlignment="1">
      <alignment horizontal="center" vertical="top" wrapText="1"/>
    </xf>
    <xf numFmtId="2" fontId="4" fillId="33" borderId="79" xfId="0" applyNumberFormat="1" applyFont="1" applyFill="1" applyBorder="1" applyAlignment="1">
      <alignment horizontal="center" vertical="top" wrapText="1"/>
    </xf>
    <xf numFmtId="2" fontId="4" fillId="33" borderId="77" xfId="0" applyNumberFormat="1" applyFont="1" applyFill="1" applyBorder="1" applyAlignment="1">
      <alignment horizontal="center" vertical="top" wrapText="1"/>
    </xf>
    <xf numFmtId="2" fontId="4" fillId="0" borderId="16" xfId="0" applyNumberFormat="1" applyFont="1" applyFill="1" applyBorder="1" applyAlignment="1">
      <alignment horizontal="center" vertical="top"/>
    </xf>
    <xf numFmtId="2" fontId="4" fillId="0" borderId="77" xfId="0" applyNumberFormat="1" applyFont="1" applyFill="1" applyBorder="1" applyAlignment="1">
      <alignment horizontal="center" vertical="top"/>
    </xf>
    <xf numFmtId="2" fontId="4" fillId="0" borderId="78" xfId="0" applyNumberFormat="1" applyFont="1" applyFill="1" applyBorder="1" applyAlignment="1">
      <alignment horizontal="center" vertical="top"/>
    </xf>
    <xf numFmtId="2" fontId="4" fillId="0" borderId="80" xfId="0" applyNumberFormat="1" applyFont="1" applyFill="1" applyBorder="1" applyAlignment="1">
      <alignment horizontal="center" vertical="top"/>
    </xf>
    <xf numFmtId="0" fontId="4" fillId="0" borderId="33" xfId="0" applyFont="1" applyBorder="1" applyAlignment="1">
      <alignment vertical="center"/>
    </xf>
    <xf numFmtId="0" fontId="0" fillId="0" borderId="46" xfId="0" applyFill="1" applyBorder="1" applyAlignment="1">
      <alignment horizontal="left" vertical="center"/>
    </xf>
    <xf numFmtId="2" fontId="6" fillId="16" borderId="12" xfId="0" applyNumberFormat="1" applyFont="1" applyFill="1" applyBorder="1" applyAlignment="1">
      <alignment horizontal="center" vertical="center" wrapText="1"/>
    </xf>
    <xf numFmtId="2" fontId="6" fillId="16" borderId="17" xfId="0" applyNumberFormat="1" applyFont="1" applyFill="1" applyBorder="1" applyAlignment="1">
      <alignment horizontal="center" vertical="center" wrapText="1"/>
    </xf>
    <xf numFmtId="0" fontId="6" fillId="43" borderId="82" xfId="58" applyFont="1" applyFill="1" applyBorder="1" applyAlignment="1">
      <alignment vertical="center"/>
      <protection/>
    </xf>
    <xf numFmtId="0" fontId="6" fillId="43" borderId="48" xfId="58" applyFont="1" applyFill="1" applyBorder="1" applyAlignment="1">
      <alignment vertical="center"/>
      <protection/>
    </xf>
    <xf numFmtId="0" fontId="6" fillId="43" borderId="48" xfId="58" applyFont="1" applyFill="1" applyBorder="1" applyAlignment="1">
      <alignment vertical="center" wrapText="1"/>
      <protection/>
    </xf>
    <xf numFmtId="2" fontId="6" fillId="43" borderId="48" xfId="58" applyNumberFormat="1" applyFont="1" applyFill="1" applyBorder="1" applyAlignment="1">
      <alignment horizontal="center" vertical="center" wrapText="1"/>
      <protection/>
    </xf>
    <xf numFmtId="10" fontId="6" fillId="43" borderId="83" xfId="58" applyNumberFormat="1" applyFont="1" applyFill="1" applyBorder="1" applyAlignment="1">
      <alignment horizontal="center" vertical="center" wrapText="1"/>
      <protection/>
    </xf>
    <xf numFmtId="0" fontId="6" fillId="16" borderId="46" xfId="0" applyFont="1" applyFill="1" applyBorder="1" applyAlignment="1">
      <alignment vertical="center"/>
    </xf>
    <xf numFmtId="0" fontId="6" fillId="16" borderId="47" xfId="0" applyFont="1" applyFill="1" applyBorder="1" applyAlignment="1">
      <alignment horizontal="center" vertical="center"/>
    </xf>
    <xf numFmtId="0" fontId="0" fillId="16" borderId="25" xfId="0" applyFill="1" applyBorder="1" applyAlignment="1">
      <alignment vertical="center"/>
    </xf>
    <xf numFmtId="0" fontId="6" fillId="22" borderId="23" xfId="0" applyFont="1" applyFill="1" applyBorder="1" applyAlignment="1">
      <alignment horizontal="center" vertical="center"/>
    </xf>
    <xf numFmtId="0" fontId="0" fillId="33" borderId="0" xfId="0" applyFill="1" applyAlignment="1">
      <alignment vertical="center"/>
    </xf>
    <xf numFmtId="0" fontId="0" fillId="4" borderId="0" xfId="0" applyFill="1" applyAlignment="1">
      <alignment wrapText="1"/>
    </xf>
    <xf numFmtId="169" fontId="84" fillId="0" borderId="84" xfId="0" applyNumberFormat="1" applyFont="1" applyFill="1" applyBorder="1" applyAlignment="1">
      <alignment horizontal="left" vertical="center"/>
    </xf>
    <xf numFmtId="169" fontId="84" fillId="0" borderId="85" xfId="0" applyNumberFormat="1" applyFont="1" applyFill="1" applyBorder="1" applyAlignment="1">
      <alignment vertical="center"/>
    </xf>
    <xf numFmtId="0" fontId="84" fillId="0" borderId="86" xfId="0" applyFont="1" applyFill="1" applyBorder="1" applyAlignment="1">
      <alignment horizontal="left" vertical="center"/>
    </xf>
    <xf numFmtId="169" fontId="79" fillId="0" borderId="87" xfId="0" applyNumberFormat="1" applyFont="1" applyFill="1" applyBorder="1" applyAlignment="1" applyProtection="1">
      <alignment vertical="center"/>
      <protection locked="0"/>
    </xf>
    <xf numFmtId="0" fontId="80" fillId="0" borderId="88" xfId="0" applyFont="1" applyFill="1" applyBorder="1" applyAlignment="1" applyProtection="1">
      <alignment horizontal="left" vertical="center"/>
      <protection locked="0"/>
    </xf>
    <xf numFmtId="17" fontId="0" fillId="4" borderId="10" xfId="0" applyNumberFormat="1" applyFill="1" applyBorder="1" applyAlignment="1">
      <alignment horizontal="center" vertical="top"/>
    </xf>
    <xf numFmtId="2" fontId="76" fillId="0" borderId="13" xfId="0" applyNumberFormat="1" applyFont="1" applyFill="1" applyBorder="1" applyAlignment="1">
      <alignment horizontal="center" vertical="top"/>
    </xf>
    <xf numFmtId="2" fontId="76" fillId="0" borderId="21" xfId="0" applyNumberFormat="1" applyFont="1" applyFill="1" applyBorder="1" applyAlignment="1">
      <alignment horizontal="center" vertical="top"/>
    </xf>
    <xf numFmtId="0" fontId="6" fillId="4" borderId="71" xfId="0" applyFont="1" applyFill="1" applyBorder="1" applyAlignment="1" applyProtection="1">
      <alignment horizontal="center" vertical="center" wrapText="1"/>
      <protection hidden="1"/>
    </xf>
    <xf numFmtId="167" fontId="75" fillId="0" borderId="22" xfId="42" applyNumberFormat="1" applyFont="1" applyFill="1" applyBorder="1" applyAlignment="1" applyProtection="1">
      <alignment horizontal="right" vertical="center" wrapText="1" indent="1"/>
      <protection hidden="1"/>
    </xf>
    <xf numFmtId="5" fontId="75" fillId="0" borderId="22" xfId="42" applyNumberFormat="1" applyFont="1" applyBorder="1" applyAlignment="1" applyProtection="1">
      <alignment horizontal="center" vertical="center" wrapText="1"/>
      <protection hidden="1"/>
    </xf>
    <xf numFmtId="0" fontId="75" fillId="0" borderId="23" xfId="0" applyFont="1" applyFill="1" applyBorder="1" applyAlignment="1" applyProtection="1">
      <alignment horizontal="center" vertical="center" wrapText="1"/>
      <protection hidden="1"/>
    </xf>
    <xf numFmtId="0" fontId="4" fillId="0" borderId="51" xfId="59" applyFont="1" applyBorder="1" applyAlignment="1">
      <alignment horizontal="left" vertical="center"/>
      <protection/>
    </xf>
    <xf numFmtId="0" fontId="4" fillId="36" borderId="37" xfId="58" applyFont="1" applyFill="1" applyBorder="1" applyAlignment="1">
      <alignment wrapText="1"/>
      <protection/>
    </xf>
    <xf numFmtId="2" fontId="4" fillId="33" borderId="13" xfId="0" applyNumberFormat="1" applyFont="1" applyFill="1" applyBorder="1" applyAlignment="1">
      <alignment horizontal="center" vertical="top"/>
    </xf>
    <xf numFmtId="0" fontId="0" fillId="0" borderId="0" xfId="0" applyFill="1" applyAlignment="1">
      <alignment horizontal="left"/>
    </xf>
    <xf numFmtId="0" fontId="85" fillId="4" borderId="0" xfId="0" applyFont="1" applyFill="1" applyAlignment="1">
      <alignment/>
    </xf>
    <xf numFmtId="2" fontId="0" fillId="34" borderId="0" xfId="0" applyNumberFormat="1" applyFill="1" applyAlignment="1">
      <alignment horizontal="center"/>
    </xf>
    <xf numFmtId="2" fontId="0" fillId="34" borderId="0" xfId="0" applyNumberFormat="1" applyFill="1" applyAlignment="1">
      <alignment/>
    </xf>
    <xf numFmtId="2" fontId="2" fillId="34" borderId="0" xfId="0" applyNumberFormat="1" applyFont="1" applyFill="1" applyBorder="1" applyAlignment="1">
      <alignment horizontal="center" vertical="center"/>
    </xf>
    <xf numFmtId="2" fontId="0" fillId="34" borderId="0" xfId="0" applyNumberFormat="1" applyFill="1" applyAlignment="1">
      <alignment horizontal="center" wrapText="1"/>
    </xf>
    <xf numFmtId="2" fontId="5" fillId="34" borderId="0" xfId="0" applyNumberFormat="1" applyFont="1" applyFill="1" applyAlignment="1">
      <alignment horizontal="center"/>
    </xf>
    <xf numFmtId="2" fontId="0" fillId="0" borderId="0" xfId="0" applyNumberFormat="1" applyAlignment="1">
      <alignment horizontal="center"/>
    </xf>
    <xf numFmtId="184" fontId="76" fillId="0" borderId="34" xfId="0" applyNumberFormat="1" applyFont="1" applyBorder="1" applyAlignment="1">
      <alignment horizontal="center" vertical="center"/>
    </xf>
    <xf numFmtId="184" fontId="76" fillId="0" borderId="10" xfId="0" applyNumberFormat="1" applyFont="1" applyBorder="1" applyAlignment="1">
      <alignment horizontal="center" vertical="center"/>
    </xf>
    <xf numFmtId="184" fontId="76" fillId="0" borderId="10" xfId="59" applyNumberFormat="1" applyFont="1" applyBorder="1" applyAlignment="1">
      <alignment horizontal="center" vertical="center"/>
      <protection/>
    </xf>
    <xf numFmtId="0" fontId="0" fillId="42" borderId="11" xfId="0" applyFont="1" applyFill="1" applyBorder="1" applyAlignment="1">
      <alignment horizontal="left" wrapText="1"/>
    </xf>
    <xf numFmtId="1" fontId="0" fillId="42" borderId="11" xfId="0" applyNumberFormat="1" applyFont="1" applyFill="1" applyBorder="1" applyAlignment="1">
      <alignment horizontal="center" wrapText="1"/>
    </xf>
    <xf numFmtId="0" fontId="0" fillId="42" borderId="11" xfId="0" applyFont="1" applyFill="1" applyBorder="1" applyAlignment="1">
      <alignment horizontal="left"/>
    </xf>
    <xf numFmtId="0" fontId="0" fillId="42" borderId="11" xfId="0" applyFont="1" applyFill="1" applyBorder="1" applyAlignment="1">
      <alignment wrapText="1"/>
    </xf>
    <xf numFmtId="0" fontId="0" fillId="42" borderId="11" xfId="0" applyFont="1" applyFill="1" applyBorder="1" applyAlignment="1">
      <alignment/>
    </xf>
    <xf numFmtId="0" fontId="0" fillId="4" borderId="17" xfId="0" applyFont="1" applyFill="1" applyBorder="1" applyAlignment="1">
      <alignment horizontal="center"/>
    </xf>
    <xf numFmtId="167" fontId="0" fillId="42" borderId="11" xfId="42" applyNumberFormat="1" applyFont="1" applyFill="1" applyBorder="1" applyAlignment="1">
      <alignment/>
    </xf>
    <xf numFmtId="1" fontId="75" fillId="0" borderId="15" xfId="0" applyNumberFormat="1" applyFont="1" applyBorder="1" applyAlignment="1">
      <alignment horizontal="center" vertical="center" wrapText="1"/>
    </xf>
    <xf numFmtId="0" fontId="75" fillId="0" borderId="15" xfId="0" applyFont="1" applyFill="1" applyBorder="1" applyAlignment="1">
      <alignment horizontal="center" vertical="center" wrapText="1"/>
    </xf>
    <xf numFmtId="0" fontId="75" fillId="0" borderId="15" xfId="0" applyFont="1" applyFill="1" applyBorder="1" applyAlignment="1">
      <alignment horizontal="center" vertical="center"/>
    </xf>
    <xf numFmtId="0" fontId="75" fillId="0" borderId="15" xfId="0" applyFont="1" applyFill="1" applyBorder="1" applyAlignment="1">
      <alignment horizontal="left" vertical="center"/>
    </xf>
    <xf numFmtId="167" fontId="75" fillId="0" borderId="15" xfId="42" applyNumberFormat="1" applyFont="1" applyFill="1" applyBorder="1" applyAlignment="1">
      <alignment horizontal="center" vertical="center" wrapText="1"/>
    </xf>
    <xf numFmtId="0" fontId="75" fillId="4" borderId="20" xfId="0" applyFont="1" applyFill="1" applyBorder="1" applyAlignment="1">
      <alignment horizontal="center" vertical="center" wrapText="1"/>
    </xf>
    <xf numFmtId="0" fontId="26" fillId="42" borderId="45" xfId="0" applyFont="1" applyFill="1" applyBorder="1" applyAlignment="1">
      <alignment vertical="center"/>
    </xf>
    <xf numFmtId="0" fontId="26" fillId="42" borderId="89" xfId="0" applyFont="1" applyFill="1" applyBorder="1" applyAlignment="1">
      <alignment vertical="center"/>
    </xf>
    <xf numFmtId="0" fontId="26" fillId="42" borderId="78" xfId="0" applyFont="1" applyFill="1" applyBorder="1" applyAlignment="1">
      <alignment horizontal="left" vertical="center"/>
    </xf>
    <xf numFmtId="0" fontId="26" fillId="42" borderId="32" xfId="0" applyFont="1" applyFill="1" applyBorder="1" applyAlignment="1">
      <alignment vertical="center"/>
    </xf>
    <xf numFmtId="0" fontId="26" fillId="42" borderId="90" xfId="0" applyFont="1" applyFill="1" applyBorder="1" applyAlignment="1">
      <alignment vertical="center"/>
    </xf>
    <xf numFmtId="0" fontId="26" fillId="42" borderId="60" xfId="0" applyFont="1" applyFill="1" applyBorder="1" applyAlignment="1">
      <alignment vertical="center"/>
    </xf>
    <xf numFmtId="0" fontId="15" fillId="42" borderId="43" xfId="0" applyFont="1" applyFill="1" applyBorder="1" applyAlignment="1">
      <alignment vertical="center"/>
    </xf>
    <xf numFmtId="0" fontId="86" fillId="42" borderId="91" xfId="0" applyFont="1" applyFill="1" applyBorder="1" applyAlignment="1">
      <alignment vertical="center"/>
    </xf>
    <xf numFmtId="0" fontId="86" fillId="42" borderId="80" xfId="0" applyFont="1" applyFill="1" applyBorder="1" applyAlignment="1">
      <alignment horizontal="left" vertical="center"/>
    </xf>
    <xf numFmtId="0" fontId="76" fillId="34" borderId="0" xfId="0" applyFont="1" applyFill="1" applyAlignment="1">
      <alignment horizontal="left" vertical="center" wrapText="1"/>
    </xf>
    <xf numFmtId="10" fontId="76" fillId="0" borderId="0" xfId="58" applyNumberFormat="1" applyFont="1" applyAlignment="1">
      <alignment horizontal="left" vertical="center" wrapText="1"/>
      <protection/>
    </xf>
    <xf numFmtId="2" fontId="4" fillId="0" borderId="79" xfId="0" applyNumberFormat="1" applyFont="1" applyFill="1" applyBorder="1" applyAlignment="1">
      <alignment horizontal="center" vertical="top"/>
    </xf>
    <xf numFmtId="2" fontId="4" fillId="33" borderId="16" xfId="0" applyNumberFormat="1" applyFont="1" applyFill="1" applyBorder="1" applyAlignment="1">
      <alignment horizontal="center" vertical="top"/>
    </xf>
    <xf numFmtId="2" fontId="4" fillId="0" borderId="20" xfId="0" applyNumberFormat="1" applyFont="1" applyFill="1" applyBorder="1" applyAlignment="1">
      <alignment horizontal="center" vertical="top"/>
    </xf>
    <xf numFmtId="0" fontId="4" fillId="0" borderId="53" xfId="58" applyFont="1" applyBorder="1">
      <alignment/>
      <protection/>
    </xf>
    <xf numFmtId="0" fontId="4" fillId="39" borderId="54" xfId="58" applyFont="1" applyFill="1" applyBorder="1">
      <alignment/>
      <protection/>
    </xf>
    <xf numFmtId="0" fontId="4" fillId="0" borderId="54" xfId="58" applyFont="1" applyFill="1" applyBorder="1" applyAlignment="1">
      <alignment wrapText="1"/>
      <protection/>
    </xf>
    <xf numFmtId="2" fontId="4" fillId="37" borderId="56" xfId="58" applyNumberFormat="1" applyFont="1" applyFill="1" applyBorder="1" applyAlignment="1">
      <alignment horizontal="center"/>
      <protection/>
    </xf>
    <xf numFmtId="10" fontId="6" fillId="16" borderId="17" xfId="58" applyNumberFormat="1" applyFont="1" applyFill="1" applyBorder="1" applyAlignment="1">
      <alignment horizontal="center" vertical="center" wrapText="1"/>
      <protection/>
    </xf>
    <xf numFmtId="182" fontId="75" fillId="0" borderId="72" xfId="42" applyNumberFormat="1" applyFont="1" applyFill="1" applyBorder="1" applyAlignment="1">
      <alignment horizontal="center" vertical="center"/>
    </xf>
    <xf numFmtId="182" fontId="75" fillId="0" borderId="63" xfId="42" applyNumberFormat="1" applyFont="1" applyFill="1" applyBorder="1" applyAlignment="1">
      <alignment horizontal="center" vertical="center"/>
    </xf>
    <xf numFmtId="182" fontId="75" fillId="0" borderId="65" xfId="42" applyNumberFormat="1" applyFont="1" applyFill="1" applyBorder="1" applyAlignment="1">
      <alignment horizontal="center" vertical="center"/>
    </xf>
    <xf numFmtId="182" fontId="75" fillId="0" borderId="65" xfId="42" applyNumberFormat="1" applyFont="1" applyFill="1" applyBorder="1" applyAlignment="1">
      <alignment horizontal="center" vertical="center" wrapText="1"/>
    </xf>
    <xf numFmtId="182" fontId="75" fillId="0" borderId="23" xfId="42" applyNumberFormat="1" applyFont="1" applyFill="1" applyBorder="1" applyAlignment="1">
      <alignment horizontal="center" vertical="center"/>
    </xf>
    <xf numFmtId="182" fontId="87" fillId="0" borderId="72" xfId="42" applyNumberFormat="1" applyFont="1" applyFill="1" applyBorder="1" applyAlignment="1">
      <alignment horizontal="center" vertical="center"/>
    </xf>
    <xf numFmtId="182" fontId="87" fillId="0" borderId="63" xfId="42" applyNumberFormat="1" applyFont="1" applyFill="1" applyBorder="1" applyAlignment="1">
      <alignment horizontal="center" vertical="center"/>
    </xf>
    <xf numFmtId="182" fontId="6" fillId="0" borderId="63" xfId="42" applyNumberFormat="1" applyFont="1" applyFill="1" applyBorder="1" applyAlignment="1">
      <alignment horizontal="center" vertical="center"/>
    </xf>
    <xf numFmtId="182" fontId="87" fillId="0" borderId="20" xfId="42" applyNumberFormat="1" applyFont="1" applyFill="1" applyBorder="1" applyAlignment="1">
      <alignment horizontal="center" vertical="center"/>
    </xf>
    <xf numFmtId="182" fontId="75" fillId="0" borderId="73" xfId="42" applyNumberFormat="1" applyFont="1" applyFill="1" applyBorder="1" applyAlignment="1">
      <alignment horizontal="center" vertical="center"/>
    </xf>
    <xf numFmtId="182" fontId="87" fillId="0" borderId="65" xfId="42" applyNumberFormat="1" applyFont="1" applyFill="1" applyBorder="1" applyAlignment="1">
      <alignment horizontal="center" vertical="center"/>
    </xf>
    <xf numFmtId="182" fontId="87" fillId="0" borderId="73" xfId="42" applyNumberFormat="1" applyFont="1" applyFill="1" applyBorder="1" applyAlignment="1">
      <alignment horizontal="center" vertical="center"/>
    </xf>
    <xf numFmtId="182" fontId="75" fillId="0" borderId="62" xfId="42" applyNumberFormat="1" applyFont="1" applyFill="1" applyBorder="1" applyAlignment="1">
      <alignment horizontal="center" vertical="center"/>
    </xf>
    <xf numFmtId="182" fontId="6" fillId="0" borderId="20" xfId="42" applyNumberFormat="1" applyFont="1" applyFill="1" applyBorder="1" applyAlignment="1">
      <alignment horizontal="center" vertical="center"/>
    </xf>
    <xf numFmtId="182" fontId="6" fillId="0" borderId="72" xfId="42" applyNumberFormat="1" applyFont="1" applyFill="1" applyBorder="1" applyAlignment="1">
      <alignment horizontal="center" vertical="center"/>
    </xf>
    <xf numFmtId="182" fontId="75" fillId="0" borderId="20" xfId="42" applyNumberFormat="1" applyFont="1" applyFill="1" applyBorder="1" applyAlignment="1">
      <alignment horizontal="center" vertical="center"/>
    </xf>
    <xf numFmtId="2" fontId="76" fillId="42" borderId="72" xfId="0" applyNumberFormat="1" applyFont="1" applyFill="1" applyBorder="1" applyAlignment="1">
      <alignment horizontal="left" vertical="center" wrapText="1"/>
    </xf>
    <xf numFmtId="2" fontId="76" fillId="42" borderId="63" xfId="0" applyNumberFormat="1" applyFont="1" applyFill="1" applyBorder="1" applyAlignment="1">
      <alignment horizontal="left" vertical="center" wrapText="1"/>
    </xf>
    <xf numFmtId="2" fontId="76" fillId="42" borderId="65" xfId="0" applyNumberFormat="1" applyFont="1" applyFill="1" applyBorder="1" applyAlignment="1">
      <alignment horizontal="left" vertical="center" wrapText="1"/>
    </xf>
    <xf numFmtId="2" fontId="4" fillId="42" borderId="72" xfId="0" applyNumberFormat="1" applyFont="1" applyFill="1" applyBorder="1" applyAlignment="1">
      <alignment horizontal="left" vertical="center" wrapText="1"/>
    </xf>
    <xf numFmtId="2" fontId="4" fillId="42" borderId="63" xfId="0" applyNumberFormat="1" applyFont="1" applyFill="1" applyBorder="1" applyAlignment="1">
      <alignment horizontal="left" vertical="center" wrapText="1"/>
    </xf>
    <xf numFmtId="2" fontId="4" fillId="42" borderId="65" xfId="0" applyNumberFormat="1" applyFont="1" applyFill="1" applyBorder="1" applyAlignment="1">
      <alignment horizontal="left" vertical="center" wrapText="1"/>
    </xf>
    <xf numFmtId="2" fontId="4" fillId="0" borderId="63" xfId="0" applyNumberFormat="1" applyFont="1" applyFill="1" applyBorder="1" applyAlignment="1">
      <alignment horizontal="left" vertical="center" wrapText="1"/>
    </xf>
    <xf numFmtId="2" fontId="0" fillId="42" borderId="23" xfId="0" applyNumberFormat="1" applyFont="1" applyFill="1" applyBorder="1" applyAlignment="1">
      <alignment horizontal="left" vertical="center" wrapText="1"/>
    </xf>
    <xf numFmtId="2" fontId="76" fillId="0" borderId="63" xfId="0" applyNumberFormat="1" applyFont="1" applyFill="1" applyBorder="1" applyAlignment="1">
      <alignment horizontal="left" vertical="center" wrapText="1"/>
    </xf>
    <xf numFmtId="2" fontId="0" fillId="0" borderId="63" xfId="0" applyNumberFormat="1" applyFill="1" applyBorder="1" applyAlignment="1">
      <alignment horizontal="left" vertical="center" wrapText="1"/>
    </xf>
    <xf numFmtId="2" fontId="76" fillId="0" borderId="65" xfId="0" applyNumberFormat="1" applyFont="1" applyFill="1" applyBorder="1" applyAlignment="1">
      <alignment horizontal="left" vertical="center" wrapText="1"/>
    </xf>
    <xf numFmtId="2" fontId="0" fillId="42" borderId="72" xfId="0" applyNumberFormat="1" applyFont="1" applyFill="1" applyBorder="1" applyAlignment="1">
      <alignment horizontal="left" vertical="center" wrapText="1"/>
    </xf>
    <xf numFmtId="2" fontId="0" fillId="42" borderId="63" xfId="0" applyNumberFormat="1" applyFont="1" applyFill="1" applyBorder="1" applyAlignment="1">
      <alignment horizontal="left" vertical="center" wrapText="1"/>
    </xf>
    <xf numFmtId="2" fontId="0" fillId="42" borderId="65" xfId="0" applyNumberFormat="1" applyFont="1" applyFill="1" applyBorder="1" applyAlignment="1">
      <alignment horizontal="left" vertical="center" wrapText="1"/>
    </xf>
    <xf numFmtId="2" fontId="4" fillId="0" borderId="23" xfId="0" applyNumberFormat="1" applyFont="1" applyFill="1" applyBorder="1" applyAlignment="1">
      <alignment horizontal="left" vertical="center" wrapText="1"/>
    </xf>
    <xf numFmtId="2" fontId="4" fillId="42" borderId="62" xfId="0" applyNumberFormat="1" applyFont="1" applyFill="1" applyBorder="1" applyAlignment="1">
      <alignment horizontal="left" vertical="center" wrapText="1"/>
    </xf>
    <xf numFmtId="2" fontId="4" fillId="42" borderId="23" xfId="0" applyNumberFormat="1" applyFont="1" applyFill="1" applyBorder="1" applyAlignment="1">
      <alignment horizontal="left" vertical="center" wrapText="1"/>
    </xf>
    <xf numFmtId="2" fontId="0" fillId="0" borderId="63" xfId="0" applyNumberFormat="1" applyFont="1" applyFill="1" applyBorder="1" applyAlignment="1">
      <alignment horizontal="left" vertical="center" wrapText="1"/>
    </xf>
    <xf numFmtId="2" fontId="0" fillId="0" borderId="65" xfId="0" applyNumberFormat="1" applyFont="1" applyFill="1" applyBorder="1" applyAlignment="1">
      <alignment horizontal="left" vertical="center" wrapText="1"/>
    </xf>
    <xf numFmtId="2" fontId="76" fillId="42" borderId="23" xfId="0" applyNumberFormat="1" applyFont="1" applyFill="1" applyBorder="1" applyAlignment="1">
      <alignment horizontal="left" vertical="center" wrapText="1"/>
    </xf>
    <xf numFmtId="2" fontId="76" fillId="0" borderId="72" xfId="0" applyNumberFormat="1" applyFont="1" applyFill="1" applyBorder="1" applyAlignment="1">
      <alignment horizontal="left" vertical="center" wrapText="1"/>
    </xf>
    <xf numFmtId="2" fontId="76" fillId="0" borderId="62" xfId="0" applyNumberFormat="1" applyFont="1" applyFill="1" applyBorder="1" applyAlignment="1">
      <alignment horizontal="left" vertical="center" wrapText="1"/>
    </xf>
    <xf numFmtId="2" fontId="0" fillId="42" borderId="62" xfId="0" applyNumberFormat="1" applyFont="1" applyFill="1" applyBorder="1" applyAlignment="1">
      <alignment horizontal="left" vertical="center" wrapText="1"/>
    </xf>
    <xf numFmtId="2" fontId="0" fillId="42" borderId="73" xfId="0" applyNumberFormat="1" applyFont="1" applyFill="1" applyBorder="1" applyAlignment="1">
      <alignment horizontal="left" vertical="center" wrapText="1"/>
    </xf>
    <xf numFmtId="2" fontId="0" fillId="0" borderId="72" xfId="0" applyNumberFormat="1" applyFont="1" applyFill="1" applyBorder="1" applyAlignment="1">
      <alignment horizontal="left" vertical="center" wrapText="1"/>
    </xf>
    <xf numFmtId="2" fontId="0" fillId="0" borderId="65" xfId="0" applyNumberFormat="1" applyFill="1" applyBorder="1" applyAlignment="1">
      <alignment horizontal="left" vertical="center" wrapText="1"/>
    </xf>
    <xf numFmtId="2" fontId="4" fillId="0" borderId="72" xfId="0" applyNumberFormat="1" applyFont="1" applyFill="1" applyBorder="1" applyAlignment="1">
      <alignment horizontal="left" vertical="center" wrapText="1"/>
    </xf>
    <xf numFmtId="2" fontId="0" fillId="0" borderId="72" xfId="0" applyNumberFormat="1" applyFill="1" applyBorder="1" applyAlignment="1">
      <alignment horizontal="left" vertical="center" wrapText="1"/>
    </xf>
    <xf numFmtId="2" fontId="0" fillId="0" borderId="20" xfId="0" applyNumberFormat="1" applyFill="1" applyBorder="1" applyAlignment="1">
      <alignment horizontal="left" vertical="center" wrapText="1"/>
    </xf>
    <xf numFmtId="2" fontId="76" fillId="42" borderId="20" xfId="0" applyNumberFormat="1" applyFont="1" applyFill="1" applyBorder="1" applyAlignment="1">
      <alignment horizontal="left" vertical="center" wrapText="1"/>
    </xf>
    <xf numFmtId="0" fontId="6" fillId="16" borderId="11" xfId="0" applyFont="1" applyFill="1" applyBorder="1" applyAlignment="1">
      <alignment vertical="center"/>
    </xf>
    <xf numFmtId="0" fontId="4" fillId="0" borderId="89" xfId="0" applyFont="1" applyBorder="1" applyAlignment="1">
      <alignment vertical="center"/>
    </xf>
    <xf numFmtId="0" fontId="4" fillId="0" borderId="90" xfId="0" applyFont="1" applyBorder="1" applyAlignment="1">
      <alignment vertical="center"/>
    </xf>
    <xf numFmtId="0" fontId="4" fillId="0" borderId="90" xfId="0" applyFont="1" applyFill="1" applyBorder="1" applyAlignment="1">
      <alignment vertical="center"/>
    </xf>
    <xf numFmtId="0" fontId="4" fillId="0" borderId="92" xfId="0" applyFont="1" applyFill="1" applyBorder="1" applyAlignment="1">
      <alignment vertical="center"/>
    </xf>
    <xf numFmtId="0" fontId="4" fillId="0" borderId="91" xfId="0" applyFont="1" applyFill="1" applyBorder="1" applyAlignment="1">
      <alignment vertical="center"/>
    </xf>
    <xf numFmtId="0" fontId="4" fillId="0" borderId="89" xfId="0" applyFont="1" applyFill="1" applyBorder="1" applyAlignment="1">
      <alignment vertical="center"/>
    </xf>
    <xf numFmtId="0" fontId="4" fillId="0" borderId="91" xfId="0" applyFont="1" applyFill="1" applyBorder="1" applyAlignment="1">
      <alignment vertical="center" wrapText="1"/>
    </xf>
    <xf numFmtId="0" fontId="4" fillId="0" borderId="22" xfId="0" applyFont="1" applyFill="1" applyBorder="1" applyAlignment="1">
      <alignment vertical="center"/>
    </xf>
    <xf numFmtId="0" fontId="76" fillId="0" borderId="15" xfId="0" applyFont="1" applyFill="1" applyBorder="1" applyAlignment="1">
      <alignment vertical="center"/>
    </xf>
    <xf numFmtId="0" fontId="4" fillId="42" borderId="90" xfId="0" applyFont="1" applyFill="1" applyBorder="1" applyAlignment="1">
      <alignment vertical="center"/>
    </xf>
    <xf numFmtId="0" fontId="4" fillId="0" borderId="22" xfId="0" applyFont="1" applyFill="1" applyBorder="1" applyAlignment="1">
      <alignment vertical="center" wrapText="1"/>
    </xf>
    <xf numFmtId="0" fontId="4" fillId="0" borderId="90" xfId="0" applyFont="1" applyFill="1" applyBorder="1" applyAlignment="1">
      <alignment vertical="center" wrapText="1"/>
    </xf>
    <xf numFmtId="0" fontId="76" fillId="0" borderId="91" xfId="0" applyFont="1" applyFill="1" applyBorder="1" applyAlignment="1">
      <alignment vertical="center"/>
    </xf>
    <xf numFmtId="0" fontId="76" fillId="0" borderId="92" xfId="0" applyFont="1" applyFill="1" applyBorder="1" applyAlignment="1">
      <alignment vertical="center"/>
    </xf>
    <xf numFmtId="0" fontId="76" fillId="0" borderId="89" xfId="0" applyFont="1" applyFill="1" applyBorder="1" applyAlignment="1">
      <alignment vertical="center"/>
    </xf>
    <xf numFmtId="0" fontId="76" fillId="0" borderId="90" xfId="0" applyFont="1" applyFill="1" applyBorder="1" applyAlignment="1">
      <alignment vertical="center"/>
    </xf>
    <xf numFmtId="0" fontId="4" fillId="0" borderId="93" xfId="0" applyFont="1" applyFill="1" applyBorder="1" applyAlignment="1">
      <alignment vertical="center"/>
    </xf>
    <xf numFmtId="0" fontId="4" fillId="0" borderId="89" xfId="0" applyFont="1" applyFill="1" applyBorder="1" applyAlignment="1">
      <alignment vertical="center" wrapText="1"/>
    </xf>
    <xf numFmtId="0" fontId="4" fillId="0" borderId="92" xfId="0" applyFont="1" applyFill="1" applyBorder="1" applyAlignment="1">
      <alignment vertical="center" wrapText="1"/>
    </xf>
    <xf numFmtId="0" fontId="4" fillId="0" borderId="11" xfId="0" applyFont="1" applyFill="1" applyBorder="1" applyAlignment="1">
      <alignment vertical="center" wrapText="1"/>
    </xf>
    <xf numFmtId="0" fontId="4" fillId="0" borderId="15" xfId="0" applyFont="1" applyFill="1" applyBorder="1" applyAlignment="1">
      <alignment vertical="center"/>
    </xf>
    <xf numFmtId="0" fontId="76" fillId="0" borderId="22" xfId="0" applyFont="1" applyFill="1" applyBorder="1" applyAlignment="1">
      <alignment vertical="center"/>
    </xf>
    <xf numFmtId="0" fontId="76" fillId="0" borderId="90" xfId="0" applyFont="1" applyBorder="1" applyAlignment="1">
      <alignment vertical="center"/>
    </xf>
    <xf numFmtId="0" fontId="76" fillId="0" borderId="15" xfId="0" applyFont="1" applyBorder="1" applyAlignment="1">
      <alignment vertical="center"/>
    </xf>
    <xf numFmtId="0" fontId="6" fillId="16" borderId="17" xfId="0" applyFont="1" applyFill="1" applyBorder="1" applyAlignment="1">
      <alignment vertical="center"/>
    </xf>
    <xf numFmtId="0" fontId="4" fillId="0" borderId="72" xfId="0" applyFont="1" applyBorder="1" applyAlignment="1">
      <alignment vertical="center"/>
    </xf>
    <xf numFmtId="0" fontId="4" fillId="0" borderId="63" xfId="0" applyFont="1" applyBorder="1" applyAlignment="1">
      <alignment vertical="center"/>
    </xf>
    <xf numFmtId="0" fontId="4" fillId="0" borderId="73" xfId="0" applyFont="1" applyBorder="1" applyAlignment="1">
      <alignment vertical="center"/>
    </xf>
    <xf numFmtId="0" fontId="4" fillId="0" borderId="65" xfId="0" applyFont="1" applyBorder="1" applyAlignment="1">
      <alignment vertical="center"/>
    </xf>
    <xf numFmtId="0" fontId="4" fillId="0" borderId="65" xfId="0" applyFont="1" applyBorder="1" applyAlignment="1">
      <alignment vertical="center" wrapText="1"/>
    </xf>
    <xf numFmtId="0" fontId="4" fillId="0" borderId="23" xfId="0" applyFont="1" applyBorder="1" applyAlignment="1">
      <alignment vertical="center"/>
    </xf>
    <xf numFmtId="0" fontId="4" fillId="0" borderId="63" xfId="0" applyFont="1" applyFill="1" applyBorder="1" applyAlignment="1">
      <alignment vertical="center"/>
    </xf>
    <xf numFmtId="0" fontId="4" fillId="0" borderId="20" xfId="0" applyFont="1" applyFill="1" applyBorder="1" applyAlignment="1">
      <alignment vertical="center"/>
    </xf>
    <xf numFmtId="0" fontId="4" fillId="0" borderId="23" xfId="0" applyFont="1" applyBorder="1" applyAlignment="1">
      <alignment vertical="center" wrapText="1"/>
    </xf>
    <xf numFmtId="0" fontId="4" fillId="0" borderId="20" xfId="0" applyFont="1" applyBorder="1" applyAlignment="1">
      <alignment vertical="center"/>
    </xf>
    <xf numFmtId="0" fontId="4" fillId="0" borderId="62" xfId="0" applyFont="1" applyBorder="1" applyAlignment="1">
      <alignment vertical="center"/>
    </xf>
    <xf numFmtId="0" fontId="6" fillId="0" borderId="62" xfId="0" applyFont="1" applyBorder="1" applyAlignment="1">
      <alignment vertical="center"/>
    </xf>
    <xf numFmtId="0" fontId="4" fillId="0" borderId="65" xfId="0" applyFont="1" applyFill="1" applyBorder="1" applyAlignment="1">
      <alignment vertical="center"/>
    </xf>
    <xf numFmtId="0" fontId="4" fillId="0" borderId="72" xfId="0" applyFont="1" applyFill="1" applyBorder="1" applyAlignment="1">
      <alignment vertical="center"/>
    </xf>
    <xf numFmtId="0" fontId="4" fillId="0" borderId="73" xfId="0" applyFont="1" applyFill="1" applyBorder="1" applyAlignment="1">
      <alignment vertical="center"/>
    </xf>
    <xf numFmtId="2" fontId="6" fillId="16" borderId="17" xfId="0" applyNumberFormat="1" applyFont="1" applyFill="1" applyBorder="1" applyAlignment="1">
      <alignment horizontal="left" vertical="center" wrapText="1"/>
    </xf>
    <xf numFmtId="0" fontId="80" fillId="34" borderId="0" xfId="0" applyFont="1" applyFill="1" applyAlignment="1">
      <alignment vertical="top"/>
    </xf>
    <xf numFmtId="0" fontId="75" fillId="0" borderId="11" xfId="0" applyNumberFormat="1" applyFont="1" applyFill="1" applyBorder="1" applyAlignment="1" applyProtection="1">
      <alignment horizontal="left" vertical="center"/>
      <protection locked="0"/>
    </xf>
    <xf numFmtId="0" fontId="75" fillId="0" borderId="94" xfId="0" applyNumberFormat="1" applyFont="1" applyFill="1" applyBorder="1" applyAlignment="1" applyProtection="1">
      <alignment horizontal="left" vertical="center"/>
      <protection locked="0"/>
    </xf>
    <xf numFmtId="0" fontId="75" fillId="0" borderId="95" xfId="0" applyNumberFormat="1" applyFont="1" applyFill="1" applyBorder="1" applyAlignment="1" applyProtection="1">
      <alignment horizontal="left" vertical="center"/>
      <protection locked="0"/>
    </xf>
    <xf numFmtId="0" fontId="75" fillId="0" borderId="96" xfId="0" applyNumberFormat="1" applyFont="1" applyFill="1" applyBorder="1" applyAlignment="1" applyProtection="1">
      <alignment horizontal="left" vertical="center"/>
      <protection locked="0"/>
    </xf>
    <xf numFmtId="169" fontId="75" fillId="0" borderId="97" xfId="0" applyNumberFormat="1" applyFont="1" applyFill="1" applyBorder="1" applyAlignment="1" applyProtection="1">
      <alignment horizontal="left" vertical="center"/>
      <protection locked="0"/>
    </xf>
    <xf numFmtId="169" fontId="75" fillId="0" borderId="98" xfId="0" applyNumberFormat="1" applyFont="1" applyFill="1" applyBorder="1" applyAlignment="1" applyProtection="1">
      <alignment horizontal="left" vertical="center"/>
      <protection locked="0"/>
    </xf>
    <xf numFmtId="0" fontId="75" fillId="34" borderId="0" xfId="0" applyFont="1" applyFill="1" applyAlignment="1">
      <alignment horizontal="center" vertical="center" wrapText="1"/>
    </xf>
    <xf numFmtId="0" fontId="75" fillId="22" borderId="15" xfId="0" applyFont="1" applyFill="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5" fontId="75" fillId="0" borderId="11" xfId="42" applyNumberFormat="1" applyFont="1" applyBorder="1" applyAlignment="1">
      <alignment horizontal="center" vertical="center" wrapText="1"/>
    </xf>
    <xf numFmtId="5" fontId="75" fillId="0" borderId="15" xfId="42" applyNumberFormat="1" applyFont="1" applyBorder="1" applyAlignment="1">
      <alignment horizontal="center" vertical="center" wrapText="1"/>
    </xf>
    <xf numFmtId="5" fontId="6" fillId="0" borderId="0" xfId="42" applyNumberFormat="1" applyFont="1" applyFill="1" applyBorder="1" applyAlignment="1">
      <alignment horizontal="center" vertical="center" wrapText="1"/>
    </xf>
    <xf numFmtId="5" fontId="6" fillId="0" borderId="15" xfId="42" applyNumberFormat="1" applyFont="1" applyFill="1" applyBorder="1" applyAlignment="1">
      <alignment horizontal="center" vertical="center" wrapText="1"/>
    </xf>
    <xf numFmtId="5" fontId="6" fillId="0" borderId="11" xfId="42" applyNumberFormat="1" applyFont="1" applyFill="1" applyBorder="1" applyAlignment="1">
      <alignment horizontal="center" vertical="center" wrapText="1"/>
    </xf>
    <xf numFmtId="0" fontId="6" fillId="16" borderId="50" xfId="0" applyFont="1" applyFill="1" applyBorder="1" applyAlignment="1">
      <alignment horizontal="left" vertical="center"/>
    </xf>
    <xf numFmtId="0" fontId="6" fillId="16" borderId="22" xfId="0" applyFont="1" applyFill="1" applyBorder="1" applyAlignment="1">
      <alignment horizontal="left" vertical="center"/>
    </xf>
    <xf numFmtId="0" fontId="76" fillId="0" borderId="50" xfId="0" applyFont="1" applyFill="1" applyBorder="1" applyAlignment="1">
      <alignment horizontal="left" vertical="center"/>
    </xf>
    <xf numFmtId="0" fontId="76" fillId="0" borderId="25" xfId="0" applyFont="1" applyFill="1" applyBorder="1" applyAlignment="1">
      <alignment horizontal="left" vertical="center"/>
    </xf>
    <xf numFmtId="0" fontId="10" fillId="0" borderId="45" xfId="58" applyFont="1" applyFill="1" applyBorder="1" applyAlignment="1">
      <alignment horizontal="left"/>
      <protection/>
    </xf>
    <xf numFmtId="0" fontId="10" fillId="0" borderId="89" xfId="58" applyFont="1" applyFill="1" applyBorder="1" applyAlignment="1">
      <alignment horizontal="left"/>
      <protection/>
    </xf>
    <xf numFmtId="0" fontId="10" fillId="0" borderId="77" xfId="58" applyFont="1" applyFill="1" applyBorder="1" applyAlignment="1">
      <alignment horizontal="left"/>
      <protection/>
    </xf>
    <xf numFmtId="0" fontId="0" fillId="4" borderId="0" xfId="0" applyFill="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New Persistence Mapping - 22nd Mar10" xfId="58"/>
    <cellStyle name="Normal_Oct 2004 Local Fund Projects r03" xfId="59"/>
    <cellStyle name="Note" xfId="60"/>
    <cellStyle name="Output" xfId="61"/>
    <cellStyle name="Percent" xfId="62"/>
    <cellStyle name="Title" xfId="63"/>
    <cellStyle name="Total" xfId="64"/>
    <cellStyle name="Warning Text" xfId="65"/>
  </cellStyles>
  <dxfs count="9">
    <dxf>
      <font>
        <b/>
        <i val="0"/>
        <color rgb="FFFF0000"/>
      </font>
      <fill>
        <patternFill>
          <bgColor theme="5" tint="0.7999799847602844"/>
        </patternFill>
      </fill>
    </dxf>
    <dxf>
      <font>
        <b/>
        <i val="0"/>
        <strike val="0"/>
        <color rgb="FFFF0000"/>
      </font>
      <fill>
        <patternFill>
          <bgColor theme="5" tint="0.7999799847602844"/>
        </patternFill>
      </fill>
    </dxf>
    <dxf>
      <font>
        <b/>
        <i val="0"/>
        <color rgb="FFFF0000"/>
      </font>
      <fill>
        <patternFill>
          <bgColor theme="5" tint="0.7999799847602844"/>
        </patternFill>
      </fill>
    </dxf>
    <dxf>
      <font>
        <color theme="0" tint="-0.3499799966812134"/>
      </font>
      <fill>
        <patternFill>
          <bgColor theme="0" tint="-0.3499799966812134"/>
        </patternFill>
      </fill>
    </dxf>
    <dxf>
      <font>
        <strike/>
        <color rgb="FFFF0000"/>
      </font>
      <fill>
        <patternFill patternType="lightUp">
          <bgColor theme="5" tint="0.7999500036239624"/>
        </patternFill>
      </fill>
      <border>
        <left style="thin">
          <color rgb="FFFF0000"/>
        </left>
        <right style="thin">
          <color rgb="FFFF0000"/>
        </right>
        <top style="thin">
          <color rgb="FFFF0000"/>
        </top>
        <bottom style="thin">
          <color rgb="FFFF0000"/>
        </bottom>
      </border>
    </dxf>
    <dxf>
      <font>
        <b/>
        <i val="0"/>
        <strike val="0"/>
      </font>
      <fill>
        <patternFill>
          <bgColor rgb="FFFFCC99"/>
        </patternFill>
      </fill>
    </dxf>
    <dxf>
      <font>
        <b/>
        <i val="0"/>
        <color rgb="FFFF0000"/>
      </font>
      <fill>
        <patternFill>
          <bgColor theme="5" tint="0.7999799847602844"/>
        </patternFill>
      </fill>
    </dxf>
    <dxf>
      <font>
        <b/>
        <i val="0"/>
        <color rgb="FFFF0000"/>
      </font>
      <fill>
        <patternFill>
          <bgColor theme="5" tint="0.7999799847602844"/>
        </patternFill>
      </fill>
    </dxf>
    <dxf>
      <font>
        <b/>
        <i val="0"/>
        <strike val="0"/>
      </font>
      <fill>
        <patternFill>
          <bgColor rgb="FFFFCC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466725</xdr:colOff>
      <xdr:row>1</xdr:row>
      <xdr:rowOff>104775</xdr:rowOff>
    </xdr:from>
    <xdr:to>
      <xdr:col>22</xdr:col>
      <xdr:colOff>771525</xdr:colOff>
      <xdr:row>4</xdr:row>
      <xdr:rowOff>38100</xdr:rowOff>
    </xdr:to>
    <xdr:pic>
      <xdr:nvPicPr>
        <xdr:cNvPr id="1" name="Picture 1" descr="SECI1024z SALIX logo.jpg"/>
        <xdr:cNvPicPr preferRelativeResize="1">
          <a:picLocks noChangeAspect="1"/>
        </xdr:cNvPicPr>
      </xdr:nvPicPr>
      <xdr:blipFill>
        <a:blip r:embed="rId1"/>
        <a:stretch>
          <a:fillRect/>
        </a:stretch>
      </xdr:blipFill>
      <xdr:spPr>
        <a:xfrm>
          <a:off x="15459075" y="276225"/>
          <a:ext cx="34671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485775</xdr:colOff>
      <xdr:row>2</xdr:row>
      <xdr:rowOff>66675</xdr:rowOff>
    </xdr:from>
    <xdr:ext cx="5819775" cy="3800475"/>
    <xdr:sp fLocksText="0">
      <xdr:nvSpPr>
        <xdr:cNvPr id="1" name="TextBox 1"/>
        <xdr:cNvSpPr txBox="1">
          <a:spLocks noChangeArrowheads="1"/>
        </xdr:cNvSpPr>
      </xdr:nvSpPr>
      <xdr:spPr>
        <a:xfrm>
          <a:off x="1095375" y="390525"/>
          <a:ext cx="5819775" cy="3800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28575</xdr:colOff>
      <xdr:row>2</xdr:row>
      <xdr:rowOff>66675</xdr:rowOff>
    </xdr:from>
    <xdr:ext cx="6448425" cy="14897100"/>
    <xdr:sp>
      <xdr:nvSpPr>
        <xdr:cNvPr id="2" name="TextBox 2"/>
        <xdr:cNvSpPr txBox="1">
          <a:spLocks noChangeArrowheads="1"/>
        </xdr:cNvSpPr>
      </xdr:nvSpPr>
      <xdr:spPr>
        <a:xfrm>
          <a:off x="638175" y="390525"/>
          <a:ext cx="6448425" cy="14897100"/>
        </a:xfrm>
        <a:prstGeom prst="rect">
          <a:avLst/>
        </a:prstGeom>
        <a:no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Project Assessment Criteria SEELS 4 – December 2011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The Salix Energy Efficiency Loans Scheme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Scheme allows public sector bodies to apply for an interest free loan to finance up to 100% of the costs of energy saving projects meeting the criteria set out below. More than one project can be applied for on the project compliance tool.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Project Criteria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projects must comply with the following criteria: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it must pay for itself from energy savings within a maximum 5 year period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the cost of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must be less than £100 per tonne over the lifetime of the project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it must also be “additional” – i.e. would not have happened without this funding.  See  previous tab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the payback must be shorter than the expected future life of the building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it must be completed within the nine months timescale which starts from the commitment  from Salix. Those not completed in this timescale will not be funded.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while Salix will fund compliant projects even if the final cost has differed slightly from the  original expected costs, this will only be in the case where the project remains compliant.  Submission of the completion certificate will determine the exact value of the project costs  and hence provision of the loan.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the minimum value for any single project is £500 and a total minimum application and loan  value of £5,000.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Only those projects which meet the criteria above will be funded.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Project Compliance Tool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help assess whether projects meet the payback and £100/tCO</a:t>
          </a:r>
          <a:r>
            <a:rPr lang="en-US" cap="none" sz="1100" b="0" i="0" u="none" baseline="-2500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criteria, Salix provides this Project Compliance Tool. Users input basic information (project costs, estimated savings, technology type and building life expectancy) which is then used to calculate whether the project is compliant.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Project Compliance Tool contains a list of all the technologies currently funded by Salix. For ease of reference, these are also listed in Annex II at the end of these application 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Project Compliance Tool for Multiple fuel Projects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a selected number of technologies where more than one fuel type is being considered, the client  is encouraged to use the project compliance tool for multiple fuel projects.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completed Project Compliance Tool should be submitted to </a:t>
          </a:r>
          <a:r>
            <a:rPr lang="en-US" cap="none" sz="1050" b="0" i="0" u="sng" baseline="0">
              <a:solidFill>
                <a:srgbClr val="000000"/>
              </a:solidFill>
              <a:latin typeface="Calibri"/>
              <a:ea typeface="Calibri"/>
              <a:cs typeface="Calibri"/>
            </a:rPr>
            <a:t>seelsapplication4@salixfinance.co.uk</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Supporting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project values increasing over £25,000, the client is required to support the application with </a:t>
          </a:r>
          <a:r>
            <a:rPr lang="en-US" cap="none" sz="1100" b="0" i="0" u="none" baseline="0">
              <a:solidFill>
                <a:srgbClr val="000000"/>
              </a:solidFill>
              <a:latin typeface="Calibri"/>
              <a:ea typeface="Calibri"/>
              <a:cs typeface="Calibri"/>
            </a:rPr>
            <a:t>saving calculations, internal business case paper work and evidence of cost basis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 projects over £100,000, a full business case, using the Salix template,  will need to be submitted to support the application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Project Ready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Clients should be in a position to be project ready and have clear costs and savings identified with all internal approval needed in place to proceed.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Completing the Project Compliance Tool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order to complete the Project Compliance Tool, you will need to know: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date of expected commencement and completion of the project(s);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expected life of the building in which the project is due to be implemented;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Salix funding requested for each project including any appropriate sub-metering; -  Salix funding requested expressed as % contribution of the total project cost (where a client  is not asking Salix for the full amount of the project);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average price expected to be paid for energy used in the project over the next 5 years;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load used by the existing equipment prior to the change and the load after installation  of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new technology so you can enter the annual kWh saving;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from the above, the % kWh you are projecting to save.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you have input this information the Project Compliance Tool tests that each project will pay for itself within 5 years, that the cost of CO2 is less than £100 (per tonne) over the lifetime of the project and that the project payback is shorter than the expected future life of the building. The final column indicates whether or not the project meets the compliance criteria.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With regards to energy price, please bear in mind that over the course of the next 5 years energy prices may change and the figure used should be one you believe your organisation will be paying, on average, during the period.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requested data must be completed on the Project Compliance Tool or the application will not be successful.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chnical%20Services%20-%20Nov09\10.%20Project%20Compliance%20tools%20&amp;%20Business%20case%20template%20-%20Nov09\1.%20Project%20compliance%20tools\1.%20Project%20compliance%20tools%20-%20master%20versions\Project%20Compliance%20ToolV25.1_SEELS%20Eng%20SingleFuel%20Final_Jan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YSTAL_PERSIST"/>
      <sheetName val="Project Compliance Tool"/>
      <sheetName val="Lookup Table"/>
      <sheetName val="Extra look-up"/>
      <sheetName val="Additionality Criteria"/>
      <sheetName val="Assessment Criteria"/>
      <sheetName val="PF Model"/>
      <sheetName val="QA"/>
    </sheetNames>
    <sheetDataSet>
      <sheetData sheetId="2">
        <row r="3">
          <cell r="C3" t="str">
            <v>Boilers - control systems </v>
          </cell>
          <cell r="O3" t="str">
            <v>Electricity</v>
          </cell>
          <cell r="P3">
            <v>0.54522</v>
          </cell>
        </row>
        <row r="4">
          <cell r="C4" t="str">
            <v>Boilers - replacement condensing</v>
          </cell>
          <cell r="O4" t="str">
            <v>Gas</v>
          </cell>
          <cell r="P4">
            <v>0.18523</v>
          </cell>
        </row>
        <row r="5">
          <cell r="C5" t="str">
            <v>Boilers - replacement combination</v>
          </cell>
          <cell r="O5" t="str">
            <v>Gas oil</v>
          </cell>
          <cell r="P5">
            <v>0.27533</v>
          </cell>
        </row>
        <row r="6">
          <cell r="C6" t="str">
            <v>Boilers - replacement modular</v>
          </cell>
          <cell r="O6" t="str">
            <v>Fuel oil</v>
          </cell>
          <cell r="P6">
            <v>0.26592</v>
          </cell>
        </row>
        <row r="7">
          <cell r="C7" t="str">
            <v>Boilers - burner management</v>
          </cell>
          <cell r="O7" t="str">
            <v>Burning oil</v>
          </cell>
          <cell r="P7">
            <v>0.24683</v>
          </cell>
        </row>
        <row r="8">
          <cell r="C8" t="str">
            <v>Boilers - retrofit economiser</v>
          </cell>
          <cell r="O8" t="str">
            <v>Coal</v>
          </cell>
          <cell r="P8">
            <v>0.32227</v>
          </cell>
        </row>
        <row r="9">
          <cell r="C9" t="str">
            <v>BEMS - bureau remotely managed</v>
          </cell>
          <cell r="O9" t="str">
            <v>LPG</v>
          </cell>
          <cell r="P9">
            <v>0.21445</v>
          </cell>
        </row>
        <row r="10">
          <cell r="C10" t="str">
            <v>BEMS - not remotely managed</v>
          </cell>
          <cell r="O10" t="str">
            <v>Wood pellets</v>
          </cell>
          <cell r="P10">
            <v>0.03895</v>
          </cell>
        </row>
        <row r="11">
          <cell r="C11" t="str">
            <v>BEMS - remotely managed</v>
          </cell>
          <cell r="O11" t="str">
            <v>Wood chips</v>
          </cell>
          <cell r="P11">
            <v>0.01579</v>
          </cell>
        </row>
        <row r="12">
          <cell r="C12" t="str">
            <v>Gas, Diesel, gasoil engine CHP</v>
          </cell>
          <cell r="O12" t="str">
            <v>Biogas</v>
          </cell>
          <cell r="P12">
            <v>0</v>
          </cell>
        </row>
        <row r="13">
          <cell r="C13" t="str">
            <v>Biomass CHP</v>
          </cell>
        </row>
        <row r="14">
          <cell r="C14" t="str">
            <v>Gas Turbine</v>
          </cell>
        </row>
        <row r="15">
          <cell r="C15" t="str">
            <v>Compressed Air: air compressor upgrade</v>
          </cell>
        </row>
        <row r="16">
          <cell r="C16" t="str">
            <v>Network PC power management</v>
          </cell>
        </row>
        <row r="17">
          <cell r="C17" t="str">
            <v>CRT to flat screen LCD</v>
          </cell>
        </row>
        <row r="18">
          <cell r="C18" t="str">
            <v>Virtualisation</v>
          </cell>
        </row>
        <row r="19">
          <cell r="C19" t="str">
            <v>Thin computers</v>
          </cell>
        </row>
        <row r="20">
          <cell r="C20" t="str">
            <v>Uninterruptible Power Supplies</v>
          </cell>
        </row>
        <row r="21">
          <cell r="C21" t="str">
            <v>Free Cooling for ICT</v>
          </cell>
        </row>
        <row r="22">
          <cell r="C22" t="str">
            <v>Evaporative cooling for ICT</v>
          </cell>
        </row>
        <row r="23">
          <cell r="C23" t="str">
            <v>Energy Efficient File Storage Replacement</v>
          </cell>
        </row>
        <row r="24">
          <cell r="C24" t="str">
            <v>LED monitors instead of LCD (cost difference)</v>
          </cell>
        </row>
        <row r="25">
          <cell r="C25" t="str">
            <v>CRT to LED monitors</v>
          </cell>
        </row>
        <row r="26">
          <cell r="C26" t="str">
            <v>Hot aisle/cold aisle containment</v>
          </cell>
        </row>
        <row r="27">
          <cell r="C27" t="str">
            <v>Multi Functional Devices </v>
          </cell>
        </row>
        <row r="28">
          <cell r="C28" t="str">
            <v>Cooling - plant replacement/upgrade</v>
          </cell>
        </row>
        <row r="29">
          <cell r="C29" t="str">
            <v>Free cooling</v>
          </cell>
        </row>
        <row r="30">
          <cell r="C30" t="str">
            <v>Replacement of air conditioning with evaporative cooling</v>
          </cell>
        </row>
        <row r="31">
          <cell r="C31" t="str">
            <v>Hand Driers - replacement to more efficient type</v>
          </cell>
        </row>
        <row r="32">
          <cell r="C32" t="str">
            <v>Anaerobic digestion</v>
          </cell>
        </row>
        <row r="33">
          <cell r="C33" t="str">
            <v>Incineration </v>
          </cell>
        </row>
        <row r="34">
          <cell r="C34" t="str">
            <v>Electric to Gas - heating using CHP </v>
          </cell>
        </row>
        <row r="35">
          <cell r="C35" t="str">
            <v>Electric to Gas - heating using condensing boilers </v>
          </cell>
        </row>
        <row r="36">
          <cell r="C36" t="str">
            <v>Electric to Gas - tumble driers</v>
          </cell>
        </row>
        <row r="37">
          <cell r="C37" t="str">
            <v>Heat recovery</v>
          </cell>
        </row>
        <row r="38">
          <cell r="C38" t="str">
            <v>Heating - direct fired system</v>
          </cell>
        </row>
        <row r="39">
          <cell r="C39" t="str">
            <v>Heating - discrete controls</v>
          </cell>
        </row>
        <row r="40">
          <cell r="C40" t="str">
            <v>Heating - distribution improvements</v>
          </cell>
        </row>
        <row r="41">
          <cell r="C41" t="str">
            <v>Oil to Gas - boiler fuel switching</v>
          </cell>
        </row>
        <row r="42">
          <cell r="C42" t="str">
            <v>Replace steam calorifier with plate heat exchanger</v>
          </cell>
        </row>
        <row r="43">
          <cell r="C43" t="str">
            <v>Thermal Stores </v>
          </cell>
        </row>
        <row r="44">
          <cell r="C44" t="str">
            <v>Heating - TRVs</v>
          </cell>
        </row>
        <row r="45">
          <cell r="C45" t="str">
            <v>Heating - zone control valves</v>
          </cell>
        </row>
        <row r="46">
          <cell r="C46" t="str">
            <v>Hot Water - distribution improvements</v>
          </cell>
        </row>
        <row r="47">
          <cell r="C47" t="str">
            <v>Hot Water - point of use heaters </v>
          </cell>
        </row>
        <row r="48">
          <cell r="C48" t="str">
            <v>Steriliser to dishwasher replacement</v>
          </cell>
        </row>
        <row r="49">
          <cell r="C49" t="str">
            <v>Cavity wall insulation</v>
          </cell>
        </row>
        <row r="50">
          <cell r="C50" t="str">
            <v>Dry wall lining</v>
          </cell>
        </row>
        <row r="51">
          <cell r="C51" t="str">
            <v>Loft insulation</v>
          </cell>
        </row>
        <row r="52">
          <cell r="C52" t="str">
            <v>Retrofit single glazing units</v>
          </cell>
        </row>
        <row r="53">
          <cell r="C53" t="str">
            <v>Roof insulation</v>
          </cell>
        </row>
        <row r="54">
          <cell r="C54" t="str">
            <v>Secondary glazing</v>
          </cell>
        </row>
        <row r="55">
          <cell r="C55" t="str">
            <v>Insulation - draught proofing</v>
          </cell>
        </row>
        <row r="56">
          <cell r="C56" t="str">
            <v>Heating pipework insulation (internal) </v>
          </cell>
        </row>
        <row r="57">
          <cell r="C57" t="str">
            <v>Heating pipework insulation (external)</v>
          </cell>
        </row>
        <row r="58">
          <cell r="C58" t="str">
            <v>Radiator reflective foil (external walls)</v>
          </cell>
        </row>
        <row r="59">
          <cell r="C59" t="str">
            <v>Automatic/revolving doors</v>
          </cell>
        </row>
        <row r="60">
          <cell r="C60" t="str">
            <v>Automatic speed doors</v>
          </cell>
        </row>
        <row r="61">
          <cell r="C61" t="str">
            <v>Draught Lobby (internal)</v>
          </cell>
        </row>
        <row r="62">
          <cell r="C62" t="str">
            <v>Draught Lobby (external)</v>
          </cell>
        </row>
        <row r="63">
          <cell r="C63" t="str">
            <v>Lighting - discrete controls</v>
          </cell>
        </row>
        <row r="64">
          <cell r="C64" t="str">
            <v>Lighting control system centralised</v>
          </cell>
        </row>
        <row r="65">
          <cell r="C65" t="str">
            <v>Electronic ballast with dimming control</v>
          </cell>
        </row>
        <row r="66">
          <cell r="C66" t="str">
            <v>Replace halogen with HID metal halide</v>
          </cell>
        </row>
        <row r="67">
          <cell r="C67" t="str">
            <v>HP Sodium including new fitting</v>
          </cell>
        </row>
        <row r="68">
          <cell r="C68" t="str">
            <v>Compact Fluorescent including changing the fitting</v>
          </cell>
        </row>
        <row r="69">
          <cell r="C69" t="str">
            <v>Compact Fluorescent using same fitting</v>
          </cell>
        </row>
        <row r="70">
          <cell r="C70" t="str">
            <v>Induction Fluorescent including changing the fitting</v>
          </cell>
        </row>
        <row r="71">
          <cell r="C71" t="str">
            <v>T5 lighting including changing the fitting</v>
          </cell>
        </row>
        <row r="72">
          <cell r="C72" t="str">
            <v>T5 lighting retrofit using adaptors </v>
          </cell>
        </row>
        <row r="73">
          <cell r="C73" t="str">
            <v>T8 lighting including changing the fitting</v>
          </cell>
        </row>
        <row r="74">
          <cell r="C74" t="str">
            <v>T8 lighting retrofit using adaptors </v>
          </cell>
        </row>
        <row r="75">
          <cell r="C75" t="str">
            <v>Halogen to LED including changing the fitting </v>
          </cell>
        </row>
        <row r="76">
          <cell r="C76" t="str">
            <v>Halogen to LED using same fitting </v>
          </cell>
        </row>
        <row r="77">
          <cell r="C77" t="str">
            <v>Flood lighting to LED including changing the fitting</v>
          </cell>
        </row>
        <row r="78">
          <cell r="C78" t="str">
            <v>Compact Fluorescent to LED including new fitting</v>
          </cell>
        </row>
        <row r="79">
          <cell r="C79" t="str">
            <v>Compact Fluorescent to LED using same fitting</v>
          </cell>
        </row>
        <row r="80">
          <cell r="C80" t="str">
            <v>Incandescent to LED including new fitting</v>
          </cell>
        </row>
        <row r="81">
          <cell r="C81" t="str">
            <v>Incandescent to LED using same fitting</v>
          </cell>
        </row>
        <row r="82">
          <cell r="C82" t="str">
            <v>T12/T8 to LED including new fitting</v>
          </cell>
        </row>
        <row r="83">
          <cell r="C83" t="str">
            <v>T12/T8 to LED using same fitting</v>
          </cell>
        </row>
        <row r="84">
          <cell r="C84" t="str">
            <v>Replace fitting, controls with electronic ballasts</v>
          </cell>
        </row>
        <row r="85">
          <cell r="C85" t="str">
            <v>Replace fitting with LED</v>
          </cell>
        </row>
        <row r="86">
          <cell r="C86" t="str">
            <v>Replace controls including electronic ballasts</v>
          </cell>
        </row>
        <row r="87">
          <cell r="C87" t="str">
            <v>Replace controls but not ballasts</v>
          </cell>
        </row>
        <row r="88">
          <cell r="C88" t="str">
            <v>Fit centralised controls with electronic ballasts</v>
          </cell>
        </row>
        <row r="89">
          <cell r="C89" t="str">
            <v>Fit centralised controls but not ballasts</v>
          </cell>
        </row>
        <row r="90">
          <cell r="C90" t="str">
            <v>Solar powered bollards</v>
          </cell>
        </row>
        <row r="91">
          <cell r="C91" t="str">
            <v>Replace with LED including new fitting</v>
          </cell>
        </row>
        <row r="92">
          <cell r="C92" t="str">
            <v>Replace with LED using same fitting </v>
          </cell>
        </row>
        <row r="93">
          <cell r="C93" t="str">
            <v>Fixed speed motor controls</v>
          </cell>
        </row>
        <row r="94">
          <cell r="C94" t="str">
            <v>Variable speed drives</v>
          </cell>
        </row>
        <row r="95">
          <cell r="C95" t="str">
            <v>Motors - flat belt drives</v>
          </cell>
        </row>
        <row r="96">
          <cell r="C96" t="str">
            <v>Motors - high efficiency</v>
          </cell>
        </row>
        <row r="97">
          <cell r="C97" t="str">
            <v>Office equipment improvements</v>
          </cell>
        </row>
        <row r="98">
          <cell r="C98" t="str">
            <v>Biomass boilers</v>
          </cell>
        </row>
        <row r="99">
          <cell r="C99" t="str">
            <v>Heat Pump (Air Source)</v>
          </cell>
        </row>
        <row r="100">
          <cell r="C100" t="str">
            <v>Swimming pool covers - liquid</v>
          </cell>
        </row>
        <row r="101">
          <cell r="C101" t="str">
            <v>Swimming pool covers - manual</v>
          </cell>
        </row>
        <row r="102">
          <cell r="C102" t="str">
            <v>Swimming pool covers - motorised</v>
          </cell>
        </row>
        <row r="103">
          <cell r="C103" t="str">
            <v>Time switches</v>
          </cell>
        </row>
        <row r="104">
          <cell r="C104" t="str">
            <v>Low loss (cost difference)</v>
          </cell>
        </row>
        <row r="105">
          <cell r="C105" t="str">
            <v>Low loss</v>
          </cell>
        </row>
        <row r="106">
          <cell r="C106" t="str">
            <v>Low loss+voltage reduction(cost difference)</v>
          </cell>
        </row>
        <row r="107">
          <cell r="C107" t="str">
            <v>Low loss+voltage reduction</v>
          </cell>
        </row>
        <row r="108">
          <cell r="C108" t="str">
            <v>Ventilation - distribution</v>
          </cell>
        </row>
        <row r="109">
          <cell r="C109" t="str">
            <v>Fans - air handling unit</v>
          </cell>
        </row>
        <row r="110">
          <cell r="C110" t="str">
            <v>Fans - install destratification fans</v>
          </cell>
        </row>
        <row r="111">
          <cell r="C111" t="str">
            <v>Ventilation - presence controls</v>
          </cell>
        </row>
        <row r="112">
          <cell r="C112" t="str">
            <v>Voltage reduction equipment</v>
          </cell>
        </row>
      </sheetData>
      <sheetData sheetId="3">
        <row r="3">
          <cell r="A3" t="str">
            <v>Boilers</v>
          </cell>
        </row>
        <row r="4">
          <cell r="A4" t="str">
            <v>Building management systems</v>
          </cell>
        </row>
        <row r="5">
          <cell r="A5" t="str">
            <v>Combined heat &amp; power</v>
          </cell>
        </row>
        <row r="6">
          <cell r="A6" t="str">
            <v>Compressor</v>
          </cell>
        </row>
        <row r="7">
          <cell r="A7" t="str">
            <v>Computers &amp; IT solutions</v>
          </cell>
        </row>
        <row r="8">
          <cell r="A8" t="str">
            <v>Cooling</v>
          </cell>
        </row>
        <row r="9">
          <cell r="A9" t="str">
            <v>Hand Driers</v>
          </cell>
        </row>
        <row r="10">
          <cell r="A10" t="str">
            <v>Energy from waste</v>
          </cell>
        </row>
        <row r="11">
          <cell r="A11" t="str">
            <v>Heating</v>
          </cell>
        </row>
        <row r="12">
          <cell r="A12" t="str">
            <v>Hot water</v>
          </cell>
        </row>
        <row r="13">
          <cell r="A13" t="str">
            <v>Industrial kitchen equipment</v>
          </cell>
        </row>
        <row r="14">
          <cell r="A14" t="str">
            <v>Insulation - building fabric</v>
          </cell>
        </row>
        <row r="15">
          <cell r="A15" t="str">
            <v>Insulation - draught proofing</v>
          </cell>
        </row>
        <row r="16">
          <cell r="A16" t="str">
            <v>Insulation - pipework</v>
          </cell>
        </row>
        <row r="17">
          <cell r="A17" t="str">
            <v>Insulation - other</v>
          </cell>
        </row>
        <row r="18">
          <cell r="A18" t="str">
            <v>Lighting controls</v>
          </cell>
        </row>
        <row r="19">
          <cell r="A19" t="str">
            <v>Lighting upgrades</v>
          </cell>
        </row>
        <row r="20">
          <cell r="A20" t="str">
            <v>LED lighting</v>
          </cell>
        </row>
        <row r="21">
          <cell r="A21" t="str">
            <v>Street lighting</v>
          </cell>
        </row>
        <row r="22">
          <cell r="A22" t="str">
            <v>Traffic lights</v>
          </cell>
        </row>
        <row r="23">
          <cell r="A23" t="str">
            <v>Motor controls</v>
          </cell>
        </row>
        <row r="24">
          <cell r="A24" t="str">
            <v>Motor replacement</v>
          </cell>
        </row>
        <row r="25">
          <cell r="A25" t="str">
            <v>Office equipment</v>
          </cell>
        </row>
        <row r="26">
          <cell r="A26" t="str">
            <v>Renewable energy</v>
          </cell>
        </row>
        <row r="27">
          <cell r="A27" t="str">
            <v>Swimming</v>
          </cell>
        </row>
        <row r="28">
          <cell r="A28" t="str">
            <v>Time switches</v>
          </cell>
        </row>
        <row r="29">
          <cell r="A29" t="str">
            <v>Transformers</v>
          </cell>
        </row>
        <row r="30">
          <cell r="A30" t="str">
            <v>Ventilation</v>
          </cell>
        </row>
        <row r="31">
          <cell r="A31" t="str">
            <v>Voltage reduction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arbontrust.co.uk/cut-carbon-reduce-costs/calculate/carbon-footprinting/Pages/persistence-factor-modelling.aspx"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V1:V1"/>
  <sheetViews>
    <sheetView zoomScalePageLayoutView="0" workbookViewId="0" topLeftCell="A1">
      <selection activeCell="A1" sqref="A1"/>
    </sheetView>
  </sheetViews>
  <sheetFormatPr defaultColWidth="9.140625" defaultRowHeight="12.75"/>
  <sheetData>
    <row r="1" ht="12.75">
      <c r="V1" s="2" t="s">
        <v>36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AG69"/>
  <sheetViews>
    <sheetView showGridLines="0" tabSelected="1" zoomScalePageLayoutView="0" workbookViewId="0" topLeftCell="A1">
      <selection activeCell="B12" sqref="B12"/>
    </sheetView>
  </sheetViews>
  <sheetFormatPr defaultColWidth="9.140625" defaultRowHeight="12.75"/>
  <cols>
    <col min="1" max="1" width="4.57421875" style="16" customWidth="1"/>
    <col min="2" max="2" width="10.421875" style="423" customWidth="1"/>
    <col min="3" max="3" width="11.7109375" style="423" customWidth="1"/>
    <col min="4" max="4" width="16.7109375" style="58" customWidth="1"/>
    <col min="5" max="5" width="9.7109375" style="59" customWidth="1"/>
    <col min="6" max="6" width="24.00390625" style="60" customWidth="1"/>
    <col min="7" max="7" width="11.57421875" style="61" customWidth="1"/>
    <col min="8" max="8" width="14.421875" style="61" customWidth="1"/>
    <col min="9" max="9" width="11.28125" style="62" customWidth="1"/>
    <col min="10" max="10" width="10.140625" style="13" customWidth="1"/>
    <col min="11" max="11" width="21.7109375" style="20" customWidth="1"/>
    <col min="12" max="12" width="27.140625" style="9" customWidth="1"/>
    <col min="13" max="13" width="16.421875" style="434" customWidth="1"/>
    <col min="14" max="14" width="14.421875" style="63" customWidth="1"/>
    <col min="15" max="15" width="9.57421875" style="63" customWidth="1"/>
    <col min="16" max="16" width="11.00390625" style="64" customWidth="1"/>
    <col min="17" max="17" width="10.57421875" style="13" customWidth="1"/>
    <col min="18" max="18" width="9.28125" style="13" hidden="1" customWidth="1"/>
    <col min="19" max="19" width="11.28125" style="13" customWidth="1"/>
    <col min="20" max="20" width="9.28125" style="16" hidden="1" customWidth="1"/>
    <col min="21" max="21" width="13.8515625" style="13" customWidth="1"/>
    <col min="22" max="22" width="11.7109375" style="62" customWidth="1"/>
    <col min="23" max="23" width="15.8515625" style="13" customWidth="1"/>
    <col min="24" max="24" width="1.8515625" style="13" customWidth="1"/>
    <col min="25" max="30" width="9.140625" style="13" customWidth="1"/>
    <col min="31" max="31" width="12.140625" style="13" hidden="1" customWidth="1"/>
    <col min="32" max="32" width="13.8515625" style="13" hidden="1" customWidth="1"/>
    <col min="33" max="33" width="23.57421875" style="13" hidden="1" customWidth="1"/>
    <col min="34" max="16384" width="9.140625" style="13" customWidth="1"/>
  </cols>
  <sheetData>
    <row r="1" ht="13.5" thickBot="1"/>
    <row r="2" spans="1:23" ht="21" customHeight="1">
      <c r="A2" s="478" t="s">
        <v>308</v>
      </c>
      <c r="B2" s="442"/>
      <c r="C2" s="625"/>
      <c r="D2" s="625"/>
      <c r="E2" s="625"/>
      <c r="F2" s="626"/>
      <c r="G2" s="33"/>
      <c r="H2" s="33" t="s">
        <v>37</v>
      </c>
      <c r="I2" s="35"/>
      <c r="J2" s="35"/>
      <c r="K2" s="33"/>
      <c r="L2" s="36"/>
      <c r="M2" s="42"/>
      <c r="N2" s="37"/>
      <c r="O2" s="37"/>
      <c r="P2" s="38"/>
      <c r="Q2" s="35"/>
      <c r="R2" s="35"/>
      <c r="S2" s="35"/>
      <c r="T2" s="42"/>
      <c r="U2" s="35"/>
      <c r="V2" s="34"/>
      <c r="W2" s="43"/>
    </row>
    <row r="3" spans="1:23" ht="21" customHeight="1">
      <c r="A3" s="479" t="s">
        <v>309</v>
      </c>
      <c r="B3" s="443"/>
      <c r="C3" s="627"/>
      <c r="D3" s="628"/>
      <c r="E3" s="628"/>
      <c r="F3" s="481"/>
      <c r="G3" s="360"/>
      <c r="H3" s="360" t="s">
        <v>364</v>
      </c>
      <c r="I3" s="477"/>
      <c r="J3" s="6"/>
      <c r="K3" s="359"/>
      <c r="L3" s="39"/>
      <c r="M3" s="7"/>
      <c r="N3" s="40"/>
      <c r="O3" s="40"/>
      <c r="P3" s="41"/>
      <c r="Q3" s="6"/>
      <c r="R3" s="6"/>
      <c r="S3" s="6"/>
      <c r="T3" s="7"/>
      <c r="U3" s="6"/>
      <c r="V3" s="8"/>
      <c r="W3" s="44"/>
    </row>
    <row r="4" spans="1:23" ht="21" customHeight="1">
      <c r="A4" s="480" t="s">
        <v>310</v>
      </c>
      <c r="B4" s="444"/>
      <c r="C4" s="629"/>
      <c r="D4" s="630"/>
      <c r="E4" s="630"/>
      <c r="F4" s="482"/>
      <c r="G4" s="45"/>
      <c r="H4" s="494" t="s">
        <v>334</v>
      </c>
      <c r="I4" s="8"/>
      <c r="J4" s="8"/>
      <c r="K4" s="6"/>
      <c r="L4" s="39"/>
      <c r="M4" s="7"/>
      <c r="N4" s="40"/>
      <c r="O4" s="40"/>
      <c r="P4" s="41"/>
      <c r="Q4" s="6"/>
      <c r="R4" s="6"/>
      <c r="S4" s="6"/>
      <c r="T4" s="7"/>
      <c r="U4" s="6"/>
      <c r="V4" s="8"/>
      <c r="W4" s="44"/>
    </row>
    <row r="5" spans="1:23" ht="13.5" thickBot="1">
      <c r="A5" s="46"/>
      <c r="B5" s="424"/>
      <c r="C5" s="424"/>
      <c r="D5" s="47"/>
      <c r="E5" s="48"/>
      <c r="F5" s="49"/>
      <c r="G5" s="50"/>
      <c r="H5" s="50"/>
      <c r="I5" s="51"/>
      <c r="J5" s="52"/>
      <c r="K5" s="52"/>
      <c r="L5" s="53"/>
      <c r="M5" s="56"/>
      <c r="N5" s="54"/>
      <c r="O5" s="54"/>
      <c r="P5" s="55"/>
      <c r="Q5" s="52"/>
      <c r="R5" s="52"/>
      <c r="S5" s="52"/>
      <c r="T5" s="56"/>
      <c r="U5" s="52"/>
      <c r="V5" s="51"/>
      <c r="W5" s="57"/>
    </row>
    <row r="6" spans="1:23" s="68" customFormat="1" ht="18" customHeight="1">
      <c r="A6" s="91"/>
      <c r="B6" s="425" t="s">
        <v>98</v>
      </c>
      <c r="C6" s="425"/>
      <c r="D6" s="92"/>
      <c r="E6" s="93"/>
      <c r="F6" s="94"/>
      <c r="G6" s="636" t="s">
        <v>283</v>
      </c>
      <c r="H6" s="634" t="s">
        <v>282</v>
      </c>
      <c r="I6" s="95"/>
      <c r="J6" s="96"/>
      <c r="K6" s="96"/>
      <c r="L6" s="97"/>
      <c r="M6" s="435"/>
      <c r="N6" s="98"/>
      <c r="O6" s="98"/>
      <c r="P6" s="120"/>
      <c r="Q6" s="121"/>
      <c r="R6" s="99"/>
      <c r="S6" s="99"/>
      <c r="T6" s="100"/>
      <c r="U6" s="101"/>
      <c r="V6" s="101"/>
      <c r="W6" s="102"/>
    </row>
    <row r="7" spans="1:23" s="68" customFormat="1" ht="36.75" customHeight="1" thickBot="1">
      <c r="A7" s="82" t="s">
        <v>138</v>
      </c>
      <c r="B7" s="422" t="s">
        <v>281</v>
      </c>
      <c r="C7" s="421" t="s">
        <v>280</v>
      </c>
      <c r="D7" s="321" t="s">
        <v>267</v>
      </c>
      <c r="E7" s="355" t="s">
        <v>189</v>
      </c>
      <c r="F7" s="356" t="s">
        <v>317</v>
      </c>
      <c r="G7" s="637"/>
      <c r="H7" s="635"/>
      <c r="I7" s="357" t="s">
        <v>193</v>
      </c>
      <c r="J7" s="358" t="s">
        <v>16</v>
      </c>
      <c r="K7" s="322" t="s">
        <v>0</v>
      </c>
      <c r="L7" s="322" t="s">
        <v>102</v>
      </c>
      <c r="M7" s="516" t="s">
        <v>307</v>
      </c>
      <c r="N7" s="323" t="s">
        <v>103</v>
      </c>
      <c r="O7" s="323" t="s">
        <v>195</v>
      </c>
      <c r="P7" s="324" t="s">
        <v>104</v>
      </c>
      <c r="Q7" s="325" t="s">
        <v>188</v>
      </c>
      <c r="R7" s="326" t="s">
        <v>35</v>
      </c>
      <c r="S7" s="327" t="s">
        <v>179</v>
      </c>
      <c r="T7" s="327" t="s">
        <v>1</v>
      </c>
      <c r="U7" s="326" t="s">
        <v>180</v>
      </c>
      <c r="V7" s="326" t="s">
        <v>181</v>
      </c>
      <c r="W7" s="328" t="s">
        <v>273</v>
      </c>
    </row>
    <row r="8" spans="1:23" s="68" customFormat="1" ht="30" customHeight="1" thickBot="1">
      <c r="A8" s="118">
        <v>1</v>
      </c>
      <c r="B8" s="426">
        <v>40575</v>
      </c>
      <c r="C8" s="426">
        <v>40754</v>
      </c>
      <c r="D8" s="166" t="s">
        <v>99</v>
      </c>
      <c r="E8" s="167">
        <v>30</v>
      </c>
      <c r="F8" s="166" t="s">
        <v>100</v>
      </c>
      <c r="G8" s="168">
        <v>30000</v>
      </c>
      <c r="H8" s="354">
        <v>1</v>
      </c>
      <c r="I8" s="169" t="s">
        <v>8</v>
      </c>
      <c r="J8" s="170">
        <v>2.25</v>
      </c>
      <c r="K8" s="350" t="s">
        <v>77</v>
      </c>
      <c r="L8" s="171" t="s">
        <v>42</v>
      </c>
      <c r="M8" s="391" t="s">
        <v>301</v>
      </c>
      <c r="N8" s="172">
        <v>296000</v>
      </c>
      <c r="O8" s="173">
        <v>0.12</v>
      </c>
      <c r="P8" s="160">
        <f>IF(N8="","",N8*(J8/100))</f>
        <v>6660</v>
      </c>
      <c r="Q8" s="161">
        <f>IF(OR(P8&lt;=0,P8=""),"",G8/P8)</f>
        <v>4.504504504504505</v>
      </c>
      <c r="R8" s="111">
        <f>IF(OR(Q8&lt;=0,Q8=""),"",VLOOKUP(I8,'Lookup Table'!O$3:P$11,2,FALSE))</f>
        <v>0.1836</v>
      </c>
      <c r="S8" s="112">
        <f>IF(R8="","",N8*R8/1000)</f>
        <v>54.345600000000005</v>
      </c>
      <c r="T8" s="112">
        <f>IF(R8="","",IF(VLOOKUP(L8,'Lookup Table'!C:D,2,FALSE)&lt;E8,VLOOKUP(L8,'Lookup Table'!C:D,2,FALSE),E8))</f>
        <v>30</v>
      </c>
      <c r="U8" s="112">
        <f>IF(T8="","",S8*T8)</f>
        <v>1630.3680000000002</v>
      </c>
      <c r="V8" s="112">
        <f>IF(U8="","",G8/U8)</f>
        <v>18.40075369487134</v>
      </c>
      <c r="W8" s="162" t="str">
        <f>IF(U8="","",IF(U8=0,"Non-compliant",IF(O8&gt;0,IF(AND(V8&lt;=100,Q8&lt;=5),"Compliant",IF(AND(V8&lt;=50,Q8&lt;=7.5),"Compliant","Non-Compliant")),"Enter % savings")))</f>
        <v>Compliant</v>
      </c>
    </row>
    <row r="9" spans="1:23" ht="13.5" thickBot="1">
      <c r="A9" s="119"/>
      <c r="B9" s="427"/>
      <c r="C9" s="427"/>
      <c r="D9" s="83"/>
      <c r="E9" s="84"/>
      <c r="F9" s="85"/>
      <c r="G9" s="86"/>
      <c r="H9" s="86"/>
      <c r="I9" s="87"/>
      <c r="J9" s="88"/>
      <c r="K9" s="88"/>
      <c r="L9" s="89"/>
      <c r="M9" s="436"/>
      <c r="N9" s="90"/>
      <c r="O9" s="128"/>
      <c r="P9" s="163"/>
      <c r="Q9" s="164"/>
      <c r="R9" s="113"/>
      <c r="S9" s="114"/>
      <c r="T9" s="115"/>
      <c r="U9" s="116"/>
      <c r="V9" s="117"/>
      <c r="W9" s="165"/>
    </row>
    <row r="10" spans="1:33" s="68" customFormat="1" ht="18" customHeight="1">
      <c r="A10" s="91"/>
      <c r="B10" s="428" t="s">
        <v>101</v>
      </c>
      <c r="C10" s="428"/>
      <c r="D10" s="504"/>
      <c r="E10" s="505"/>
      <c r="F10" s="506"/>
      <c r="G10" s="638" t="s">
        <v>283</v>
      </c>
      <c r="H10" s="634" t="s">
        <v>282</v>
      </c>
      <c r="I10" s="507"/>
      <c r="J10" s="508"/>
      <c r="K10" s="508"/>
      <c r="L10" s="506"/>
      <c r="M10" s="509"/>
      <c r="N10" s="510"/>
      <c r="O10" s="510"/>
      <c r="P10" s="122"/>
      <c r="Q10" s="123"/>
      <c r="R10" s="103"/>
      <c r="S10" s="103"/>
      <c r="T10" s="104"/>
      <c r="U10" s="105"/>
      <c r="V10" s="105"/>
      <c r="W10" s="106"/>
      <c r="AE10" s="631" t="str">
        <f>'Extra look-up'!F2</f>
        <v>Work-type list name</v>
      </c>
      <c r="AF10" s="631" t="str">
        <f>'Extra look-up'!I2</f>
        <v>Compliance tool type marker</v>
      </c>
      <c r="AG10" s="631" t="str">
        <f>'Extra look-up'!H2</f>
        <v>Consistency check</v>
      </c>
    </row>
    <row r="11" spans="1:33" s="68" customFormat="1" ht="34.5" customHeight="1" thickBot="1">
      <c r="A11" s="82" t="s">
        <v>138</v>
      </c>
      <c r="B11" s="421" t="s">
        <v>281</v>
      </c>
      <c r="C11" s="421" t="s">
        <v>280</v>
      </c>
      <c r="D11" s="321" t="s">
        <v>267</v>
      </c>
      <c r="E11" s="511" t="s">
        <v>189</v>
      </c>
      <c r="F11" s="321" t="s">
        <v>317</v>
      </c>
      <c r="G11" s="637"/>
      <c r="H11" s="635"/>
      <c r="I11" s="512" t="s">
        <v>193</v>
      </c>
      <c r="J11" s="513" t="s">
        <v>16</v>
      </c>
      <c r="K11" s="322" t="s">
        <v>0</v>
      </c>
      <c r="L11" s="514" t="s">
        <v>102</v>
      </c>
      <c r="M11" s="516" t="s">
        <v>307</v>
      </c>
      <c r="N11" s="515" t="s">
        <v>103</v>
      </c>
      <c r="O11" s="323" t="s">
        <v>195</v>
      </c>
      <c r="P11" s="324" t="s">
        <v>104</v>
      </c>
      <c r="Q11" s="325" t="s">
        <v>188</v>
      </c>
      <c r="R11" s="326" t="s">
        <v>35</v>
      </c>
      <c r="S11" s="327" t="s">
        <v>179</v>
      </c>
      <c r="T11" s="327" t="s">
        <v>1</v>
      </c>
      <c r="U11" s="326" t="s">
        <v>180</v>
      </c>
      <c r="V11" s="326" t="s">
        <v>181</v>
      </c>
      <c r="W11" s="328" t="s">
        <v>273</v>
      </c>
      <c r="AE11" s="631"/>
      <c r="AF11" s="631"/>
      <c r="AG11" s="631"/>
    </row>
    <row r="12" spans="1:33" s="68" customFormat="1" ht="30" customHeight="1">
      <c r="A12" s="71">
        <v>1</v>
      </c>
      <c r="B12" s="429"/>
      <c r="C12" s="429"/>
      <c r="D12" s="72"/>
      <c r="E12" s="73"/>
      <c r="F12" s="72"/>
      <c r="G12" s="74"/>
      <c r="H12" s="353"/>
      <c r="I12" s="75"/>
      <c r="J12" s="76"/>
      <c r="K12" s="309"/>
      <c r="L12" s="329"/>
      <c r="M12" s="486">
        <f>IF(AND($K12="",$L12&lt;&gt;""),"ENTER PROJECT TYPE",(IF($AG12="Work Type","RE-ENTER   WORK TYPE",IF($AF12="M","USE MULTIPLE FUEL TOOL",IF($AF12="SM","CONTINUE ONLY IF SINGLE FUEL",IF($AF12="S","CONTINUE",""))))))</f>
      </c>
      <c r="N12" s="107"/>
      <c r="O12" s="129"/>
      <c r="P12" s="389">
        <f aca="true" t="shared" si="0" ref="P12:P35">IF(N12="","",N12*(J12/100))</f>
      </c>
      <c r="Q12" s="125">
        <f>IF(OR(P12&lt;=0,P12=""),"",G12/P12)</f>
      </c>
      <c r="R12" s="81">
        <f>IF(OR(Q12&lt;=0,Q12=""),"",VLOOKUP(I12,CO2_factors,2,FALSE))</f>
      </c>
      <c r="S12" s="80">
        <f>IF(R12="","",N12*R12/1000)</f>
      </c>
      <c r="T12" s="80">
        <f>IF(R12="","",IF(VLOOKUP(L12,'Lookup Table'!C:D,2,FALSE)&lt;E12,VLOOKUP(L12,'Lookup Table'!C:D,2,FALSE),E12))</f>
      </c>
      <c r="U12" s="80">
        <f>IF(T12="","",S12*T12)</f>
      </c>
      <c r="V12" s="80">
        <f>IF(U12="","",G12/U12)</f>
      </c>
      <c r="W12" s="392">
        <f>IF('Extra look-up'!$H3="Work Type","Work Type",IF($AF12="M","MULTIPLE FUEL",IF($U12="","",IF(OR($O12&lt;=0,$O12&gt;1),"Enter % savings",IF(OR($H12&lt;=0,$H12&gt;1),"Enter % of cost",IF(AND($V12&lt;=100,$Q12&lt;=5,$U12&gt;0),"Compliant","Non-Compliant"))))))</f>
      </c>
      <c r="AE12" s="68">
        <f>'Extra look-up'!F3</f>
      </c>
      <c r="AF12" s="68">
        <f>'Extra look-up'!I3</f>
      </c>
      <c r="AG12" s="68" t="str">
        <f>'Extra look-up'!H3</f>
        <v>OK</v>
      </c>
    </row>
    <row r="13" spans="1:33" s="68" customFormat="1" ht="30" customHeight="1">
      <c r="A13" s="77">
        <v>2</v>
      </c>
      <c r="B13" s="429"/>
      <c r="C13" s="429"/>
      <c r="D13" s="72"/>
      <c r="E13" s="73"/>
      <c r="F13" s="72"/>
      <c r="G13" s="74"/>
      <c r="H13" s="353"/>
      <c r="I13" s="75"/>
      <c r="J13" s="76"/>
      <c r="K13" s="309"/>
      <c r="L13" s="329"/>
      <c r="M13" s="486">
        <f aca="true" t="shared" si="1" ref="M13:M35">IF(AND($K13="",$L13&lt;&gt;""),"ENTER PROJECT TYPE",(IF($AG13="Work Type","RE-ENTER   WORK TYPE",IF($AF13="M","USE MULTIPLE FUEL TOOL",IF($AF13="SM","CONTINUE ONLY IF SINGLE FUEL",IF($AF13="S","CONTINUE",""))))))</f>
      </c>
      <c r="N13" s="107"/>
      <c r="O13" s="129"/>
      <c r="P13" s="124">
        <f t="shared" si="0"/>
      </c>
      <c r="Q13" s="125">
        <f aca="true" t="shared" si="2" ref="Q13:Q35">IF(OR(P13&lt;=0,P13=""),"",G13/P13)</f>
      </c>
      <c r="R13" s="81">
        <f>IF(OR(Q13&lt;=0,Q13=""),"",VLOOKUP(I13,'Lookup Table'!O$3:P$11,2,FALSE))</f>
      </c>
      <c r="S13" s="80">
        <f aca="true" t="shared" si="3" ref="S13:S35">IF(R13="","",N13*R13/1000)</f>
      </c>
      <c r="T13" s="80">
        <f>IF(R13="","",IF(VLOOKUP(L13,'Lookup Table'!C:D,2,FALSE)&lt;E13,VLOOKUP(L13,'Lookup Table'!C:D,2,FALSE),E13))</f>
      </c>
      <c r="U13" s="80">
        <f aca="true" t="shared" si="4" ref="U13:U35">IF(T13="","",S13*T13)</f>
      </c>
      <c r="V13" s="80">
        <f aca="true" t="shared" si="5" ref="V13:V35">IF(U13="","",G13/U13)</f>
      </c>
      <c r="W13" s="392">
        <f>IF('Extra look-up'!$H4="Work Type","Work Type",IF($AF13="M","MULTIPLE FUEL",IF($U13="","",IF(OR($O13&lt;=0,$O13&gt;1),"Enter % savings",IF(OR($H13&lt;=0,$H13&gt;1),"Enter % of cost",IF(AND($V13&lt;=100,$Q13&lt;=5,$U13&gt;0),"Compliant","Non-Compliant"))))))</f>
      </c>
      <c r="X13" s="78"/>
      <c r="AE13" s="68">
        <f>'Extra look-up'!F4</f>
      </c>
      <c r="AF13" s="68">
        <f>'Extra look-up'!I4</f>
      </c>
      <c r="AG13" s="68" t="str">
        <f>'Extra look-up'!H4</f>
        <v>OK</v>
      </c>
    </row>
    <row r="14" spans="1:33" s="68" customFormat="1" ht="30.75" customHeight="1">
      <c r="A14" s="77">
        <v>3</v>
      </c>
      <c r="B14" s="429"/>
      <c r="C14" s="429"/>
      <c r="D14" s="72"/>
      <c r="E14" s="73"/>
      <c r="F14" s="72"/>
      <c r="G14" s="74"/>
      <c r="H14" s="353"/>
      <c r="I14" s="75"/>
      <c r="J14" s="76"/>
      <c r="K14" s="309"/>
      <c r="L14" s="329"/>
      <c r="M14" s="486">
        <f t="shared" si="1"/>
      </c>
      <c r="N14" s="107"/>
      <c r="O14" s="129"/>
      <c r="P14" s="124">
        <f t="shared" si="0"/>
      </c>
      <c r="Q14" s="125">
        <f t="shared" si="2"/>
      </c>
      <c r="R14" s="81">
        <f>IF(OR(Q14&lt;=0,Q14=""),"",VLOOKUP(I14,'Lookup Table'!O$3:P$11,2,FALSE))</f>
      </c>
      <c r="S14" s="80">
        <f t="shared" si="3"/>
      </c>
      <c r="T14" s="80">
        <f>IF(R14="","",IF(VLOOKUP(L14,'Lookup Table'!C:D,2,FALSE)&lt;E14,VLOOKUP(L14,'Lookup Table'!C:D,2,FALSE),E14))</f>
      </c>
      <c r="U14" s="80">
        <f t="shared" si="4"/>
      </c>
      <c r="V14" s="80">
        <f t="shared" si="5"/>
      </c>
      <c r="W14" s="392">
        <f>IF('Extra look-up'!$H5="Work Type","Work Type",IF($AF14="M","MULTIPLE FUEL",IF($U14="","",IF(OR($O14&lt;=0,$O14&gt;1),"Enter % savings",IF(OR($H14&lt;=0,$H14&gt;1),"Enter % of cost",IF(AND($V14&lt;=100,$Q14&lt;=5,$U14&gt;0),"Compliant","Non-Compliant"))))))</f>
      </c>
      <c r="X14" s="78"/>
      <c r="AE14" s="68">
        <f>'Extra look-up'!F5</f>
      </c>
      <c r="AF14" s="68">
        <f>'Extra look-up'!I5</f>
      </c>
      <c r="AG14" s="68" t="str">
        <f>'Extra look-up'!H5</f>
        <v>OK</v>
      </c>
    </row>
    <row r="15" spans="1:33" s="68" customFormat="1" ht="30" customHeight="1">
      <c r="A15" s="77">
        <v>4</v>
      </c>
      <c r="B15" s="429"/>
      <c r="C15" s="429"/>
      <c r="D15" s="72"/>
      <c r="E15" s="73"/>
      <c r="F15" s="72"/>
      <c r="G15" s="74"/>
      <c r="H15" s="353"/>
      <c r="I15" s="75"/>
      <c r="J15" s="76"/>
      <c r="K15" s="309"/>
      <c r="L15" s="329"/>
      <c r="M15" s="486">
        <f t="shared" si="1"/>
      </c>
      <c r="N15" s="107"/>
      <c r="O15" s="129"/>
      <c r="P15" s="124">
        <f t="shared" si="0"/>
      </c>
      <c r="Q15" s="125">
        <f t="shared" si="2"/>
      </c>
      <c r="R15" s="81">
        <f>IF(OR(Q15&lt;=0,Q15=""),"",VLOOKUP(I15,'Lookup Table'!O$3:P$11,2,FALSE))</f>
      </c>
      <c r="S15" s="80">
        <f t="shared" si="3"/>
      </c>
      <c r="T15" s="80">
        <f>IF(R15="","",IF(VLOOKUP(L15,'Lookup Table'!C:D,2,FALSE)&lt;E15,VLOOKUP(L15,'Lookup Table'!C:D,2,FALSE),E15))</f>
      </c>
      <c r="U15" s="80">
        <f t="shared" si="4"/>
      </c>
      <c r="V15" s="80">
        <f t="shared" si="5"/>
      </c>
      <c r="W15" s="392">
        <f>IF('Extra look-up'!$H6="Work Type","Work Type",IF($AF15="M","MULTIPLE FUEL",IF($U15="","",IF(OR($O15&lt;=0,$O15&gt;1),"Enter % savings",IF(OR($H15&lt;=0,$H15&gt;1),"Enter % of cost",IF(AND($V15&lt;=100,$Q15&lt;=5,$U15&gt;0),"Compliant","Non-Compliant"))))))</f>
      </c>
      <c r="X15" s="78"/>
      <c r="AE15" s="68">
        <f>'Extra look-up'!F6</f>
      </c>
      <c r="AF15" s="68">
        <f>'Extra look-up'!I6</f>
      </c>
      <c r="AG15" s="68" t="str">
        <f>'Extra look-up'!H6</f>
        <v>OK</v>
      </c>
    </row>
    <row r="16" spans="1:33" s="68" customFormat="1" ht="30" customHeight="1">
      <c r="A16" s="79">
        <v>5</v>
      </c>
      <c r="B16" s="429"/>
      <c r="C16" s="429"/>
      <c r="D16" s="72"/>
      <c r="E16" s="73"/>
      <c r="F16" s="72"/>
      <c r="G16" s="74"/>
      <c r="H16" s="353"/>
      <c r="I16" s="75"/>
      <c r="J16" s="76"/>
      <c r="K16" s="309"/>
      <c r="L16" s="329"/>
      <c r="M16" s="486">
        <f t="shared" si="1"/>
      </c>
      <c r="N16" s="107"/>
      <c r="O16" s="129"/>
      <c r="P16" s="124">
        <f t="shared" si="0"/>
      </c>
      <c r="Q16" s="125">
        <f t="shared" si="2"/>
      </c>
      <c r="R16" s="81">
        <f>IF(OR(Q16&lt;=0,Q16=""),"",VLOOKUP(I16,'Lookup Table'!O$3:P$11,2,FALSE))</f>
      </c>
      <c r="S16" s="80">
        <f t="shared" si="3"/>
      </c>
      <c r="T16" s="80">
        <f>IF(R16="","",IF(VLOOKUP(L16,'Lookup Table'!C:D,2,FALSE)&lt;E16,VLOOKUP(L16,'Lookup Table'!C:D,2,FALSE),E16))</f>
      </c>
      <c r="U16" s="80">
        <f t="shared" si="4"/>
      </c>
      <c r="V16" s="80">
        <f t="shared" si="5"/>
      </c>
      <c r="W16" s="392">
        <f>IF('Extra look-up'!$H7="Work Type","Work Type",IF($AF16="M","MULTIPLE FUEL",IF($U16="","",IF(OR($O16&lt;=0,$O16&gt;1),"Enter % savings",IF(OR($H16&lt;=0,$H16&gt;1),"Enter % of cost",IF(AND($V16&lt;=100,$Q16&lt;=5,$U16&gt;0),"Compliant","Non-Compliant"))))))</f>
      </c>
      <c r="X16" s="78"/>
      <c r="AE16" s="68">
        <f>'Extra look-up'!F7</f>
      </c>
      <c r="AF16" s="68">
        <f>'Extra look-up'!I7</f>
      </c>
      <c r="AG16" s="68" t="str">
        <f>'Extra look-up'!H7</f>
        <v>OK</v>
      </c>
    </row>
    <row r="17" spans="1:33" s="68" customFormat="1" ht="30" customHeight="1">
      <c r="A17" s="77">
        <v>6</v>
      </c>
      <c r="B17" s="429"/>
      <c r="C17" s="429"/>
      <c r="D17" s="72"/>
      <c r="E17" s="73"/>
      <c r="F17" s="72"/>
      <c r="G17" s="74"/>
      <c r="H17" s="353"/>
      <c r="I17" s="75"/>
      <c r="J17" s="76"/>
      <c r="K17" s="309"/>
      <c r="L17" s="329"/>
      <c r="M17" s="486">
        <f t="shared" si="1"/>
      </c>
      <c r="N17" s="107"/>
      <c r="O17" s="129"/>
      <c r="P17" s="124">
        <f t="shared" si="0"/>
      </c>
      <c r="Q17" s="125">
        <f t="shared" si="2"/>
      </c>
      <c r="R17" s="81">
        <f>IF(OR(Q17&lt;=0,Q17=""),"",VLOOKUP(I17,'Lookup Table'!O$3:P$11,2,FALSE))</f>
      </c>
      <c r="S17" s="80">
        <f t="shared" si="3"/>
      </c>
      <c r="T17" s="80">
        <f>IF(R17="","",IF(VLOOKUP(L17,'Lookup Table'!C:D,2,FALSE)&lt;E17,VLOOKUP(L17,'Lookup Table'!C:D,2,FALSE),E17))</f>
      </c>
      <c r="U17" s="80">
        <f t="shared" si="4"/>
      </c>
      <c r="V17" s="80">
        <f t="shared" si="5"/>
      </c>
      <c r="W17" s="392">
        <f>IF('Extra look-up'!$H8="Work Type","Work Type",IF($AF17="M","MULTIPLE FUEL",IF($U17="","",IF(OR($O17&lt;=0,$O17&gt;1),"Enter % savings",IF(OR($H17&lt;=0,$H17&gt;1),"Enter % of cost",IF(AND($V17&lt;=100,$Q17&lt;=5,$U17&gt;0),"Compliant","Non-Compliant"))))))</f>
      </c>
      <c r="X17" s="78"/>
      <c r="AE17" s="68">
        <f>'Extra look-up'!F8</f>
      </c>
      <c r="AF17" s="68">
        <f>'Extra look-up'!I8</f>
      </c>
      <c r="AG17" s="68" t="str">
        <f>'Extra look-up'!H8</f>
        <v>OK</v>
      </c>
    </row>
    <row r="18" spans="1:33" s="68" customFormat="1" ht="30" customHeight="1">
      <c r="A18" s="77">
        <v>7</v>
      </c>
      <c r="B18" s="429"/>
      <c r="C18" s="429"/>
      <c r="D18" s="72"/>
      <c r="E18" s="73"/>
      <c r="F18" s="72"/>
      <c r="G18" s="74"/>
      <c r="H18" s="353"/>
      <c r="I18" s="75"/>
      <c r="J18" s="76"/>
      <c r="K18" s="309"/>
      <c r="L18" s="329"/>
      <c r="M18" s="486">
        <f t="shared" si="1"/>
      </c>
      <c r="N18" s="107"/>
      <c r="O18" s="129"/>
      <c r="P18" s="124">
        <f t="shared" si="0"/>
      </c>
      <c r="Q18" s="125">
        <f t="shared" si="2"/>
      </c>
      <c r="R18" s="81">
        <f>IF(OR(Q18&lt;=0,Q18=""),"",VLOOKUP(I18,'Lookup Table'!O$3:P$11,2,FALSE))</f>
      </c>
      <c r="S18" s="80">
        <f t="shared" si="3"/>
      </c>
      <c r="T18" s="80">
        <f>IF(R18="","",IF(VLOOKUP(L18,'Lookup Table'!C:D,2,FALSE)&lt;E18,VLOOKUP(L18,'Lookup Table'!C:D,2,FALSE),E18))</f>
      </c>
      <c r="U18" s="80">
        <f t="shared" si="4"/>
      </c>
      <c r="V18" s="80">
        <f t="shared" si="5"/>
      </c>
      <c r="W18" s="392">
        <f>IF('Extra look-up'!$H9="Work Type","Work Type",IF($AF18="M","MULTIPLE FUEL",IF($U18="","",IF(OR($O18&lt;=0,$O18&gt;1),"Enter % savings",IF(OR($H18&lt;=0,$H18&gt;1),"Enter % of cost",IF(AND($V18&lt;=100,$Q18&lt;=5,$U18&gt;0),"Compliant","Non-Compliant"))))))</f>
      </c>
      <c r="X18" s="78"/>
      <c r="AE18" s="68">
        <f>'Extra look-up'!F9</f>
      </c>
      <c r="AF18" s="68">
        <f>'Extra look-up'!I9</f>
      </c>
      <c r="AG18" s="68" t="str">
        <f>'Extra look-up'!H9</f>
        <v>OK</v>
      </c>
    </row>
    <row r="19" spans="1:33" s="68" customFormat="1" ht="30" customHeight="1">
      <c r="A19" s="77">
        <v>8</v>
      </c>
      <c r="B19" s="429"/>
      <c r="C19" s="429"/>
      <c r="D19" s="72"/>
      <c r="E19" s="73"/>
      <c r="F19" s="72"/>
      <c r="G19" s="74"/>
      <c r="H19" s="353"/>
      <c r="I19" s="75"/>
      <c r="J19" s="76"/>
      <c r="K19" s="309"/>
      <c r="L19" s="329"/>
      <c r="M19" s="486">
        <f t="shared" si="1"/>
      </c>
      <c r="N19" s="107"/>
      <c r="O19" s="129"/>
      <c r="P19" s="124">
        <f t="shared" si="0"/>
      </c>
      <c r="Q19" s="125">
        <f t="shared" si="2"/>
      </c>
      <c r="R19" s="81">
        <f>IF(OR(Q19&lt;=0,Q19=""),"",VLOOKUP(I19,'Lookup Table'!O$3:P$11,2,FALSE))</f>
      </c>
      <c r="S19" s="80">
        <f t="shared" si="3"/>
      </c>
      <c r="T19" s="80">
        <f>IF(R19="","",IF(VLOOKUP(L19,'Lookup Table'!C:D,2,FALSE)&lt;E19,VLOOKUP(L19,'Lookup Table'!C:D,2,FALSE),E19))</f>
      </c>
      <c r="U19" s="80">
        <f t="shared" si="4"/>
      </c>
      <c r="V19" s="80">
        <f t="shared" si="5"/>
      </c>
      <c r="W19" s="392">
        <f>IF('Extra look-up'!$H10="Work Type","Work Type",IF($AF19="M","MULTIPLE FUEL",IF($U19="","",IF(OR($O19&lt;=0,$O19&gt;1),"Enter % savings",IF(OR($H19&lt;=0,$H19&gt;1),"Enter % of cost",IF(AND($V19&lt;=100,$Q19&lt;=5,$U19&gt;0),"Compliant","Non-Compliant"))))))</f>
      </c>
      <c r="X19" s="78"/>
      <c r="AE19" s="68">
        <f>'Extra look-up'!F10</f>
      </c>
      <c r="AF19" s="68">
        <f>'Extra look-up'!I10</f>
      </c>
      <c r="AG19" s="68" t="str">
        <f>'Extra look-up'!H10</f>
        <v>OK</v>
      </c>
    </row>
    <row r="20" spans="1:33" s="68" customFormat="1" ht="30" customHeight="1">
      <c r="A20" s="79">
        <v>9</v>
      </c>
      <c r="B20" s="429"/>
      <c r="C20" s="429"/>
      <c r="D20" s="72"/>
      <c r="E20" s="73"/>
      <c r="F20" s="72"/>
      <c r="G20" s="74"/>
      <c r="H20" s="353"/>
      <c r="I20" s="75"/>
      <c r="J20" s="76"/>
      <c r="K20" s="309"/>
      <c r="L20" s="329"/>
      <c r="M20" s="486">
        <f t="shared" si="1"/>
      </c>
      <c r="N20" s="107"/>
      <c r="O20" s="129"/>
      <c r="P20" s="124">
        <f t="shared" si="0"/>
      </c>
      <c r="Q20" s="125">
        <f t="shared" si="2"/>
      </c>
      <c r="R20" s="81">
        <f>IF(OR(Q20&lt;=0,Q20=""),"",VLOOKUP(I20,'Lookup Table'!O$3:P$11,2,FALSE))</f>
      </c>
      <c r="S20" s="80">
        <f t="shared" si="3"/>
      </c>
      <c r="T20" s="80">
        <f>IF(R20="","",IF(VLOOKUP(L20,'Lookup Table'!C:D,2,FALSE)&lt;E20,VLOOKUP(L20,'Lookup Table'!C:D,2,FALSE),E20))</f>
      </c>
      <c r="U20" s="80">
        <f t="shared" si="4"/>
      </c>
      <c r="V20" s="80">
        <f t="shared" si="5"/>
      </c>
      <c r="W20" s="392">
        <f>IF('Extra look-up'!$H11="Work Type","Work Type",IF($AF20="M","MULTIPLE FUEL",IF($U20="","",IF(OR($O20&lt;=0,$O20&gt;1),"Enter % savings",IF(OR($H20&lt;=0,$H20&gt;1),"Enter % of cost",IF(AND($V20&lt;=100,$Q20&lt;=5,$U20&gt;0),"Compliant","Non-Compliant"))))))</f>
      </c>
      <c r="X20" s="78"/>
      <c r="AE20" s="68">
        <f>'Extra look-up'!F11</f>
      </c>
      <c r="AF20" s="68">
        <f>'Extra look-up'!I11</f>
      </c>
      <c r="AG20" s="68" t="str">
        <f>'Extra look-up'!H11</f>
        <v>OK</v>
      </c>
    </row>
    <row r="21" spans="1:33" s="68" customFormat="1" ht="30" customHeight="1">
      <c r="A21" s="77">
        <v>10</v>
      </c>
      <c r="B21" s="429"/>
      <c r="C21" s="429"/>
      <c r="D21" s="72"/>
      <c r="E21" s="73"/>
      <c r="F21" s="72"/>
      <c r="G21" s="74"/>
      <c r="H21" s="353"/>
      <c r="I21" s="75"/>
      <c r="J21" s="76"/>
      <c r="K21" s="309"/>
      <c r="L21" s="329"/>
      <c r="M21" s="486">
        <f t="shared" si="1"/>
      </c>
      <c r="N21" s="107"/>
      <c r="O21" s="129"/>
      <c r="P21" s="124">
        <f t="shared" si="0"/>
      </c>
      <c r="Q21" s="125">
        <f t="shared" si="2"/>
      </c>
      <c r="R21" s="81">
        <f>IF(OR(Q21&lt;=0,Q21=""),"",VLOOKUP(I21,'Lookup Table'!O$3:P$11,2,FALSE))</f>
      </c>
      <c r="S21" s="80">
        <f t="shared" si="3"/>
      </c>
      <c r="T21" s="80">
        <f>IF(R21="","",IF(VLOOKUP(L21,'Lookup Table'!C:D,2,FALSE)&lt;E21,VLOOKUP(L21,'Lookup Table'!C:D,2,FALSE),E21))</f>
      </c>
      <c r="U21" s="80">
        <f t="shared" si="4"/>
      </c>
      <c r="V21" s="80">
        <f t="shared" si="5"/>
      </c>
      <c r="W21" s="392">
        <f>IF('Extra look-up'!$H12="Work Type","Work Type",IF($AF21="M","MULTIPLE FUEL",IF($U21="","",IF(OR($O21&lt;=0,$O21&gt;1),"Enter % savings",IF(OR($H21&lt;=0,$H21&gt;1),"Enter % of cost",IF(AND($V21&lt;=100,$Q21&lt;=5,$U21&gt;0),"Compliant","Non-Compliant"))))))</f>
      </c>
      <c r="X21" s="78"/>
      <c r="AE21" s="68">
        <f>'Extra look-up'!F12</f>
      </c>
      <c r="AF21" s="68">
        <f>'Extra look-up'!I12</f>
      </c>
      <c r="AG21" s="68" t="str">
        <f>'Extra look-up'!H12</f>
        <v>OK</v>
      </c>
    </row>
    <row r="22" spans="1:33" s="68" customFormat="1" ht="30" customHeight="1">
      <c r="A22" s="77">
        <v>11</v>
      </c>
      <c r="B22" s="429"/>
      <c r="C22" s="429"/>
      <c r="D22" s="72"/>
      <c r="E22" s="73"/>
      <c r="F22" s="72"/>
      <c r="G22" s="74"/>
      <c r="H22" s="353"/>
      <c r="I22" s="75"/>
      <c r="J22" s="76"/>
      <c r="K22" s="309"/>
      <c r="L22" s="329"/>
      <c r="M22" s="486">
        <f t="shared" si="1"/>
      </c>
      <c r="N22" s="107"/>
      <c r="O22" s="129"/>
      <c r="P22" s="124">
        <f t="shared" si="0"/>
      </c>
      <c r="Q22" s="125">
        <f t="shared" si="2"/>
      </c>
      <c r="R22" s="81">
        <f>IF(OR(Q22&lt;=0,Q22=""),"",VLOOKUP(I22,'Lookup Table'!O$3:P$11,2,FALSE))</f>
      </c>
      <c r="S22" s="80">
        <f t="shared" si="3"/>
      </c>
      <c r="T22" s="80">
        <f>IF(R22="","",IF(VLOOKUP(L22,'Lookup Table'!C:D,2,FALSE)&lt;E22,VLOOKUP(L22,'Lookup Table'!C:D,2,FALSE),E22))</f>
      </c>
      <c r="U22" s="80">
        <f t="shared" si="4"/>
      </c>
      <c r="V22" s="80">
        <f t="shared" si="5"/>
      </c>
      <c r="W22" s="392">
        <f>IF('Extra look-up'!$H13="Work Type","Work Type",IF($AF22="M","MULTIPLE FUEL",IF($U22="","",IF(OR($O22&lt;=0,$O22&gt;1),"Enter % savings",IF(OR($H22&lt;=0,$H22&gt;1),"Enter % of cost",IF(AND($V22&lt;=100,$Q22&lt;=5,$U22&gt;0),"Compliant","Non-Compliant"))))))</f>
      </c>
      <c r="X22" s="78"/>
      <c r="AE22" s="68">
        <f>'Extra look-up'!F13</f>
      </c>
      <c r="AF22" s="68">
        <f>'Extra look-up'!I13</f>
      </c>
      <c r="AG22" s="68" t="str">
        <f>'Extra look-up'!H13</f>
        <v>OK</v>
      </c>
    </row>
    <row r="23" spans="1:33" s="68" customFormat="1" ht="30" customHeight="1">
      <c r="A23" s="77">
        <v>12</v>
      </c>
      <c r="B23" s="429"/>
      <c r="C23" s="429"/>
      <c r="D23" s="72"/>
      <c r="E23" s="73"/>
      <c r="F23" s="72"/>
      <c r="G23" s="74"/>
      <c r="H23" s="353"/>
      <c r="I23" s="75"/>
      <c r="J23" s="76"/>
      <c r="K23" s="309"/>
      <c r="L23" s="329"/>
      <c r="M23" s="486">
        <f t="shared" si="1"/>
      </c>
      <c r="N23" s="107"/>
      <c r="O23" s="129"/>
      <c r="P23" s="124">
        <f t="shared" si="0"/>
      </c>
      <c r="Q23" s="125">
        <f t="shared" si="2"/>
      </c>
      <c r="R23" s="81">
        <f>IF(OR(Q23&lt;=0,Q23=""),"",VLOOKUP(I23,'Lookup Table'!O$3:P$11,2,FALSE))</f>
      </c>
      <c r="S23" s="80">
        <f t="shared" si="3"/>
      </c>
      <c r="T23" s="80">
        <f>IF(R23="","",IF(VLOOKUP(L23,'Lookup Table'!C:D,2,FALSE)&lt;E23,VLOOKUP(L23,'Lookup Table'!C:D,2,FALSE),E23))</f>
      </c>
      <c r="U23" s="80">
        <f t="shared" si="4"/>
      </c>
      <c r="V23" s="80">
        <f t="shared" si="5"/>
      </c>
      <c r="W23" s="392">
        <f>IF('Extra look-up'!$H14="Work Type","Work Type",IF($AF23="M","MULTIPLE FUEL",IF($U23="","",IF(OR($O23&lt;=0,$O23&gt;1),"Enter % savings",IF(OR($H23&lt;=0,$H23&gt;1),"Enter % of cost",IF(AND($V23&lt;=100,$Q23&lt;=5,$U23&gt;0),"Compliant","Non-Compliant"))))))</f>
      </c>
      <c r="X23" s="78"/>
      <c r="AE23" s="68">
        <f>'Extra look-up'!F14</f>
      </c>
      <c r="AF23" s="68">
        <f>'Extra look-up'!I14</f>
      </c>
      <c r="AG23" s="68" t="str">
        <f>'Extra look-up'!H14</f>
        <v>OK</v>
      </c>
    </row>
    <row r="24" spans="1:33" s="68" customFormat="1" ht="30" customHeight="1">
      <c r="A24" s="79">
        <v>13</v>
      </c>
      <c r="B24" s="429"/>
      <c r="C24" s="429"/>
      <c r="D24" s="72"/>
      <c r="E24" s="73"/>
      <c r="F24" s="72"/>
      <c r="G24" s="74"/>
      <c r="H24" s="353"/>
      <c r="I24" s="75"/>
      <c r="J24" s="76"/>
      <c r="K24" s="309"/>
      <c r="L24" s="329"/>
      <c r="M24" s="486">
        <f t="shared" si="1"/>
      </c>
      <c r="N24" s="107"/>
      <c r="O24" s="129"/>
      <c r="P24" s="124">
        <f t="shared" si="0"/>
      </c>
      <c r="Q24" s="125">
        <f t="shared" si="2"/>
      </c>
      <c r="R24" s="81">
        <f>IF(OR(Q24&lt;=0,Q24=""),"",VLOOKUP(I24,'Lookup Table'!O$3:P$11,2,FALSE))</f>
      </c>
      <c r="S24" s="80">
        <f t="shared" si="3"/>
      </c>
      <c r="T24" s="80">
        <f>IF(R24="","",IF(VLOOKUP(L24,'Lookup Table'!C:D,2,FALSE)&lt;E24,VLOOKUP(L24,'Lookup Table'!C:D,2,FALSE),E24))</f>
      </c>
      <c r="U24" s="80">
        <f t="shared" si="4"/>
      </c>
      <c r="V24" s="80">
        <f t="shared" si="5"/>
      </c>
      <c r="W24" s="392">
        <f>IF('Extra look-up'!$H15="Work Type","Work Type",IF($AF24="M","MULTIPLE FUEL",IF($U24="","",IF(OR($O24&lt;=0,$O24&gt;1),"Enter % savings",IF(OR($H24&lt;=0,$H24&gt;1),"Enter % of cost",IF(AND($V24&lt;=100,$Q24&lt;=5,$U24&gt;0),"Compliant","Non-Compliant"))))))</f>
      </c>
      <c r="X24" s="78"/>
      <c r="AE24" s="68">
        <f>'Extra look-up'!F15</f>
      </c>
      <c r="AF24" s="68">
        <f>'Extra look-up'!I15</f>
      </c>
      <c r="AG24" s="68" t="str">
        <f>'Extra look-up'!H15</f>
        <v>OK</v>
      </c>
    </row>
    <row r="25" spans="1:33" s="68" customFormat="1" ht="30" customHeight="1">
      <c r="A25" s="77">
        <v>14</v>
      </c>
      <c r="B25" s="429"/>
      <c r="C25" s="429"/>
      <c r="D25" s="72"/>
      <c r="E25" s="73"/>
      <c r="F25" s="72"/>
      <c r="G25" s="74"/>
      <c r="H25" s="353"/>
      <c r="I25" s="75"/>
      <c r="J25" s="76"/>
      <c r="K25" s="309"/>
      <c r="L25" s="329"/>
      <c r="M25" s="486">
        <f t="shared" si="1"/>
      </c>
      <c r="N25" s="107"/>
      <c r="O25" s="129"/>
      <c r="P25" s="124">
        <f t="shared" si="0"/>
      </c>
      <c r="Q25" s="125">
        <f t="shared" si="2"/>
      </c>
      <c r="R25" s="81">
        <f>IF(OR(Q25&lt;=0,Q25=""),"",VLOOKUP(I25,'Lookup Table'!O$3:P$11,2,FALSE))</f>
      </c>
      <c r="S25" s="80">
        <f t="shared" si="3"/>
      </c>
      <c r="T25" s="80">
        <f>IF(R25="","",IF(VLOOKUP(L25,'Lookup Table'!C:D,2,FALSE)&lt;E25,VLOOKUP(L25,'Lookup Table'!C:D,2,FALSE),E25))</f>
      </c>
      <c r="U25" s="80">
        <f t="shared" si="4"/>
      </c>
      <c r="V25" s="80">
        <f t="shared" si="5"/>
      </c>
      <c r="W25" s="392">
        <f>IF('Extra look-up'!$H16="Work Type","Work Type",IF($AF25="M","MULTIPLE FUEL",IF($U25="","",IF(OR($O25&lt;=0,$O25&gt;1),"Enter % savings",IF(OR($H25&lt;=0,$H25&gt;1),"Enter % of cost",IF(AND($V25&lt;=100,$Q25&lt;=5,$U25&gt;0),"Compliant","Non-Compliant"))))))</f>
      </c>
      <c r="X25" s="78"/>
      <c r="AE25" s="68">
        <f>'Extra look-up'!F16</f>
      </c>
      <c r="AF25" s="68">
        <f>'Extra look-up'!I16</f>
      </c>
      <c r="AG25" s="68" t="str">
        <f>'Extra look-up'!H16</f>
        <v>OK</v>
      </c>
    </row>
    <row r="26" spans="1:33" s="68" customFormat="1" ht="30" customHeight="1">
      <c r="A26" s="79">
        <v>15</v>
      </c>
      <c r="B26" s="429"/>
      <c r="C26" s="429"/>
      <c r="D26" s="72"/>
      <c r="E26" s="73"/>
      <c r="F26" s="72"/>
      <c r="G26" s="74"/>
      <c r="H26" s="353"/>
      <c r="I26" s="75"/>
      <c r="J26" s="76"/>
      <c r="K26" s="309"/>
      <c r="L26" s="329"/>
      <c r="M26" s="486">
        <f t="shared" si="1"/>
      </c>
      <c r="N26" s="107"/>
      <c r="O26" s="129"/>
      <c r="P26" s="124">
        <f t="shared" si="0"/>
      </c>
      <c r="Q26" s="125">
        <f t="shared" si="2"/>
      </c>
      <c r="R26" s="81">
        <f>IF(OR(Q26&lt;=0,Q26=""),"",VLOOKUP(I26,'Lookup Table'!O$3:P$11,2,FALSE))</f>
      </c>
      <c r="S26" s="80">
        <f t="shared" si="3"/>
      </c>
      <c r="T26" s="80">
        <f>IF(R26="","",IF(VLOOKUP(L26,'Lookup Table'!C:D,2,FALSE)&lt;E26,VLOOKUP(L26,'Lookup Table'!C:D,2,FALSE),E26))</f>
      </c>
      <c r="U26" s="80">
        <f t="shared" si="4"/>
      </c>
      <c r="V26" s="80">
        <f t="shared" si="5"/>
      </c>
      <c r="W26" s="392">
        <f>IF('Extra look-up'!$H17="Work Type","Work Type",IF($AF26="M","MULTIPLE FUEL",IF($U26="","",IF(OR($O26&lt;=0,$O26&gt;1),"Enter % savings",IF(OR($H26&lt;=0,$H26&gt;1),"Enter % of cost",IF(AND($V26&lt;=100,$Q26&lt;=5,$U26&gt;0),"Compliant","Non-Compliant"))))))</f>
      </c>
      <c r="X26" s="78"/>
      <c r="AE26" s="68">
        <f>'Extra look-up'!F17</f>
      </c>
      <c r="AF26" s="68">
        <f>'Extra look-up'!I17</f>
      </c>
      <c r="AG26" s="68" t="str">
        <f>'Extra look-up'!H17</f>
        <v>OK</v>
      </c>
    </row>
    <row r="27" spans="1:33" s="68" customFormat="1" ht="30" customHeight="1">
      <c r="A27" s="77">
        <v>16</v>
      </c>
      <c r="B27" s="429"/>
      <c r="C27" s="429"/>
      <c r="D27" s="72"/>
      <c r="E27" s="73"/>
      <c r="F27" s="72"/>
      <c r="G27" s="74"/>
      <c r="H27" s="353"/>
      <c r="I27" s="75"/>
      <c r="J27" s="76"/>
      <c r="K27" s="309"/>
      <c r="L27" s="329"/>
      <c r="M27" s="486">
        <f t="shared" si="1"/>
      </c>
      <c r="N27" s="107"/>
      <c r="O27" s="129"/>
      <c r="P27" s="124">
        <f t="shared" si="0"/>
      </c>
      <c r="Q27" s="125">
        <f t="shared" si="2"/>
      </c>
      <c r="R27" s="81">
        <f>IF(OR(Q27&lt;=0,Q27=""),"",VLOOKUP(I27,'Lookup Table'!O$3:P$11,2,FALSE))</f>
      </c>
      <c r="S27" s="80">
        <f t="shared" si="3"/>
      </c>
      <c r="T27" s="80">
        <f>IF(R27="","",IF(VLOOKUP(L27,'Lookup Table'!C:D,2,FALSE)&lt;E27,VLOOKUP(L27,'Lookup Table'!C:D,2,FALSE),E27))</f>
      </c>
      <c r="U27" s="80">
        <f t="shared" si="4"/>
      </c>
      <c r="V27" s="80">
        <f t="shared" si="5"/>
      </c>
      <c r="W27" s="392">
        <f>IF('Extra look-up'!$H18="Work Type","Work Type",IF($AF27="M","MULTIPLE FUEL",IF($U27="","",IF(OR($O27&lt;=0,$O27&gt;1),"Enter % savings",IF(OR($H27&lt;=0,$H27&gt;1),"Enter % of cost",IF(AND($V27&lt;=100,$Q27&lt;=5,$U27&gt;0),"Compliant","Non-Compliant"))))))</f>
      </c>
      <c r="X27" s="78"/>
      <c r="AE27" s="68">
        <f>'Extra look-up'!F18</f>
      </c>
      <c r="AF27" s="68">
        <f>'Extra look-up'!I18</f>
      </c>
      <c r="AG27" s="68" t="str">
        <f>'Extra look-up'!H18</f>
        <v>OK</v>
      </c>
    </row>
    <row r="28" spans="1:33" s="68" customFormat="1" ht="30" customHeight="1">
      <c r="A28" s="79">
        <v>17</v>
      </c>
      <c r="B28" s="429"/>
      <c r="C28" s="429"/>
      <c r="D28" s="72"/>
      <c r="E28" s="73"/>
      <c r="F28" s="72"/>
      <c r="G28" s="74"/>
      <c r="H28" s="353"/>
      <c r="I28" s="75"/>
      <c r="J28" s="76"/>
      <c r="K28" s="309"/>
      <c r="L28" s="329"/>
      <c r="M28" s="486">
        <f t="shared" si="1"/>
      </c>
      <c r="N28" s="107"/>
      <c r="O28" s="129"/>
      <c r="P28" s="124">
        <f t="shared" si="0"/>
      </c>
      <c r="Q28" s="125">
        <f t="shared" si="2"/>
      </c>
      <c r="R28" s="81">
        <f>IF(OR(Q28&lt;=0,Q28=""),"",VLOOKUP(I28,'Lookup Table'!O$3:P$11,2,FALSE))</f>
      </c>
      <c r="S28" s="80">
        <f t="shared" si="3"/>
      </c>
      <c r="T28" s="80">
        <f>IF(R28="","",IF(VLOOKUP(L28,'Lookup Table'!C:D,2,FALSE)&lt;E28,VLOOKUP(L28,'Lookup Table'!C:D,2,FALSE),E28))</f>
      </c>
      <c r="U28" s="80">
        <f t="shared" si="4"/>
      </c>
      <c r="V28" s="80">
        <f t="shared" si="5"/>
      </c>
      <c r="W28" s="392">
        <f>IF('Extra look-up'!$H19="Work Type","Work Type",IF($AF28="M","MULTIPLE FUEL",IF($U28="","",IF(OR($O28&lt;=0,$O28&gt;1),"Enter % savings",IF(OR($H28&lt;=0,$H28&gt;1),"Enter % of cost",IF(AND($V28&lt;=100,$Q28&lt;=5,$U28&gt;0),"Compliant","Non-Compliant"))))))</f>
      </c>
      <c r="X28" s="78"/>
      <c r="AE28" s="68">
        <f>'Extra look-up'!F19</f>
      </c>
      <c r="AF28" s="68">
        <f>'Extra look-up'!I19</f>
      </c>
      <c r="AG28" s="68" t="str">
        <f>'Extra look-up'!H19</f>
        <v>OK</v>
      </c>
    </row>
    <row r="29" spans="1:33" s="68" customFormat="1" ht="30" customHeight="1">
      <c r="A29" s="77">
        <v>18</v>
      </c>
      <c r="B29" s="429"/>
      <c r="C29" s="429"/>
      <c r="D29" s="72"/>
      <c r="E29" s="73"/>
      <c r="F29" s="72"/>
      <c r="G29" s="74"/>
      <c r="H29" s="353"/>
      <c r="I29" s="75"/>
      <c r="J29" s="76"/>
      <c r="K29" s="309"/>
      <c r="L29" s="329"/>
      <c r="M29" s="486">
        <f t="shared" si="1"/>
      </c>
      <c r="N29" s="107"/>
      <c r="O29" s="129"/>
      <c r="P29" s="124">
        <f t="shared" si="0"/>
      </c>
      <c r="Q29" s="125">
        <f t="shared" si="2"/>
      </c>
      <c r="R29" s="81">
        <f>IF(OR(Q29&lt;=0,Q29=""),"",VLOOKUP(I29,'Lookup Table'!O$3:P$11,2,FALSE))</f>
      </c>
      <c r="S29" s="80">
        <f t="shared" si="3"/>
      </c>
      <c r="T29" s="80">
        <f>IF(R29="","",IF(VLOOKUP(L29,'Lookup Table'!C:D,2,FALSE)&lt;E29,VLOOKUP(L29,'Lookup Table'!C:D,2,FALSE),E29))</f>
      </c>
      <c r="U29" s="80">
        <f t="shared" si="4"/>
      </c>
      <c r="V29" s="80">
        <f t="shared" si="5"/>
      </c>
      <c r="W29" s="392">
        <f>IF('Extra look-up'!$H20="Work Type","Work Type",IF($AF29="M","MULTIPLE FUEL",IF($U29="","",IF(OR($O29&lt;=0,$O29&gt;1),"Enter % savings",IF(OR($H29&lt;=0,$H29&gt;1),"Enter % of cost",IF(AND($V29&lt;=100,$Q29&lt;=5,$U29&gt;0),"Compliant","Non-Compliant"))))))</f>
      </c>
      <c r="X29" s="78"/>
      <c r="AE29" s="68">
        <f>'Extra look-up'!F20</f>
      </c>
      <c r="AF29" s="68">
        <f>'Extra look-up'!I20</f>
      </c>
      <c r="AG29" s="68" t="str">
        <f>'Extra look-up'!H20</f>
        <v>OK</v>
      </c>
    </row>
    <row r="30" spans="1:33" s="68" customFormat="1" ht="30" customHeight="1">
      <c r="A30" s="79">
        <v>19</v>
      </c>
      <c r="B30" s="429"/>
      <c r="C30" s="429"/>
      <c r="D30" s="72"/>
      <c r="E30" s="73"/>
      <c r="F30" s="72"/>
      <c r="G30" s="74"/>
      <c r="H30" s="353"/>
      <c r="I30" s="75"/>
      <c r="J30" s="76"/>
      <c r="K30" s="309"/>
      <c r="L30" s="329"/>
      <c r="M30" s="486">
        <f t="shared" si="1"/>
      </c>
      <c r="N30" s="107"/>
      <c r="O30" s="129"/>
      <c r="P30" s="124">
        <f t="shared" si="0"/>
      </c>
      <c r="Q30" s="125">
        <f t="shared" si="2"/>
      </c>
      <c r="R30" s="81">
        <f>IF(OR(Q30&lt;=0,Q30=""),"",VLOOKUP(I30,'Lookup Table'!O$3:P$11,2,FALSE))</f>
      </c>
      <c r="S30" s="80">
        <f t="shared" si="3"/>
      </c>
      <c r="T30" s="80">
        <f>IF(R30="","",IF(VLOOKUP(L30,'Lookup Table'!C:D,2,FALSE)&lt;E30,VLOOKUP(L30,'Lookup Table'!C:D,2,FALSE),E30))</f>
      </c>
      <c r="U30" s="80">
        <f t="shared" si="4"/>
      </c>
      <c r="V30" s="80">
        <f t="shared" si="5"/>
      </c>
      <c r="W30" s="392">
        <f>IF('Extra look-up'!$H21="Work Type","Work Type",IF($AF30="M","MULTIPLE FUEL",IF($U30="","",IF(OR($O30&lt;=0,$O30&gt;1),"Enter % savings",IF(OR($H30&lt;=0,$H30&gt;1),"Enter % of cost",IF(AND($V30&lt;=100,$Q30&lt;=5,$U30&gt;0),"Compliant","Non-Compliant"))))))</f>
      </c>
      <c r="X30" s="78"/>
      <c r="AE30" s="68">
        <f>'Extra look-up'!F21</f>
      </c>
      <c r="AF30" s="68">
        <f>'Extra look-up'!I21</f>
      </c>
      <c r="AG30" s="68" t="str">
        <f>'Extra look-up'!H21</f>
        <v>OK</v>
      </c>
    </row>
    <row r="31" spans="1:33" s="68" customFormat="1" ht="30" customHeight="1">
      <c r="A31" s="77">
        <v>20</v>
      </c>
      <c r="B31" s="429"/>
      <c r="C31" s="429"/>
      <c r="D31" s="72"/>
      <c r="E31" s="73"/>
      <c r="F31" s="72"/>
      <c r="G31" s="74"/>
      <c r="H31" s="353"/>
      <c r="I31" s="75"/>
      <c r="J31" s="76"/>
      <c r="K31" s="309"/>
      <c r="L31" s="329"/>
      <c r="M31" s="486">
        <f t="shared" si="1"/>
      </c>
      <c r="N31" s="107"/>
      <c r="O31" s="129"/>
      <c r="P31" s="124">
        <f t="shared" si="0"/>
      </c>
      <c r="Q31" s="125">
        <f t="shared" si="2"/>
      </c>
      <c r="R31" s="81">
        <f>IF(OR(Q31&lt;=0,Q31=""),"",VLOOKUP(I31,'Lookup Table'!O$3:P$11,2,FALSE))</f>
      </c>
      <c r="S31" s="80">
        <f t="shared" si="3"/>
      </c>
      <c r="T31" s="80">
        <f>IF(R31="","",IF(VLOOKUP(L31,'Lookup Table'!C:D,2,FALSE)&lt;E31,VLOOKUP(L31,'Lookup Table'!C:D,2,FALSE),E31))</f>
      </c>
      <c r="U31" s="80">
        <f t="shared" si="4"/>
      </c>
      <c r="V31" s="80">
        <f t="shared" si="5"/>
      </c>
      <c r="W31" s="392">
        <f>IF('Extra look-up'!$H22="Work Type","Work Type",IF($AF31="M","MULTIPLE FUEL",IF($U31="","",IF(OR($O31&lt;=0,$O31&gt;1),"Enter % savings",IF(OR($H31&lt;=0,$H31&gt;1),"Enter % of cost",IF(AND($V31&lt;=100,$Q31&lt;=5,$U31&gt;0),"Compliant","Non-Compliant"))))))</f>
      </c>
      <c r="X31" s="78"/>
      <c r="AE31" s="68">
        <f>'Extra look-up'!F22</f>
      </c>
      <c r="AF31" s="68">
        <f>'Extra look-up'!I22</f>
      </c>
      <c r="AG31" s="68" t="str">
        <f>'Extra look-up'!H22</f>
        <v>OK</v>
      </c>
    </row>
    <row r="32" spans="1:33" s="68" customFormat="1" ht="30" customHeight="1">
      <c r="A32" s="79">
        <v>21</v>
      </c>
      <c r="B32" s="429"/>
      <c r="C32" s="429"/>
      <c r="D32" s="72"/>
      <c r="E32" s="73"/>
      <c r="F32" s="72"/>
      <c r="G32" s="74"/>
      <c r="H32" s="353"/>
      <c r="I32" s="75"/>
      <c r="J32" s="76"/>
      <c r="K32" s="309"/>
      <c r="L32" s="329"/>
      <c r="M32" s="486">
        <f t="shared" si="1"/>
      </c>
      <c r="N32" s="107"/>
      <c r="O32" s="129"/>
      <c r="P32" s="124">
        <f t="shared" si="0"/>
      </c>
      <c r="Q32" s="125">
        <f t="shared" si="2"/>
      </c>
      <c r="R32" s="81">
        <f>IF(OR(Q32&lt;=0,Q32=""),"",VLOOKUP(I32,'Lookup Table'!O$3:P$11,2,FALSE))</f>
      </c>
      <c r="S32" s="80">
        <f t="shared" si="3"/>
      </c>
      <c r="T32" s="80">
        <f>IF(R32="","",IF(VLOOKUP(L32,'Lookup Table'!C:D,2,FALSE)&lt;E32,VLOOKUP(L32,'Lookup Table'!C:D,2,FALSE),E32))</f>
      </c>
      <c r="U32" s="80">
        <f t="shared" si="4"/>
      </c>
      <c r="V32" s="80">
        <f t="shared" si="5"/>
      </c>
      <c r="W32" s="392">
        <f>IF('Extra look-up'!$H23="Work Type","Work Type",IF($AF32="M","MULTIPLE FUEL",IF($U32="","",IF(OR($O32&lt;=0,$O32&gt;1),"Enter % savings",IF(OR($H32&lt;=0,$H32&gt;1),"Enter % of cost",IF(AND($V32&lt;=100,$Q32&lt;=5,$U32&gt;0),"Compliant","Non-Compliant"))))))</f>
      </c>
      <c r="X32" s="78"/>
      <c r="AE32" s="68">
        <f>'Extra look-up'!F23</f>
      </c>
      <c r="AF32" s="68">
        <f>'Extra look-up'!I23</f>
      </c>
      <c r="AG32" s="68" t="str">
        <f>'Extra look-up'!H23</f>
        <v>OK</v>
      </c>
    </row>
    <row r="33" spans="1:33" s="68" customFormat="1" ht="30" customHeight="1">
      <c r="A33" s="77">
        <v>22</v>
      </c>
      <c r="B33" s="429"/>
      <c r="C33" s="429"/>
      <c r="D33" s="72"/>
      <c r="E33" s="73"/>
      <c r="F33" s="72"/>
      <c r="G33" s="74"/>
      <c r="H33" s="353"/>
      <c r="I33" s="75"/>
      <c r="J33" s="76"/>
      <c r="K33" s="309"/>
      <c r="L33" s="329"/>
      <c r="M33" s="486">
        <f t="shared" si="1"/>
      </c>
      <c r="N33" s="107"/>
      <c r="O33" s="129"/>
      <c r="P33" s="124">
        <f t="shared" si="0"/>
      </c>
      <c r="Q33" s="125">
        <f t="shared" si="2"/>
      </c>
      <c r="R33" s="81">
        <f>IF(OR(Q33&lt;=0,Q33=""),"",VLOOKUP(I33,'Lookup Table'!O$3:P$11,2,FALSE))</f>
      </c>
      <c r="S33" s="80">
        <f t="shared" si="3"/>
      </c>
      <c r="T33" s="80">
        <f>IF(R33="","",IF(VLOOKUP(L33,'Lookup Table'!C:D,2,FALSE)&lt;E33,VLOOKUP(L33,'Lookup Table'!C:D,2,FALSE),E33))</f>
      </c>
      <c r="U33" s="80">
        <f t="shared" si="4"/>
      </c>
      <c r="V33" s="80">
        <f t="shared" si="5"/>
      </c>
      <c r="W33" s="392">
        <f>IF('Extra look-up'!$H24="Work Type","Work Type",IF($AF33="M","MULTIPLE FUEL",IF($U33="","",IF(OR($O33&lt;=0,$O33&gt;1),"Enter % savings",IF(OR($H33&lt;=0,$H33&gt;1),"Enter % of cost",IF(AND($V33&lt;=100,$Q33&lt;=5,$U33&gt;0),"Compliant","Non-Compliant"))))))</f>
      </c>
      <c r="X33" s="78"/>
      <c r="AE33" s="68">
        <f>'Extra look-up'!F24</f>
      </c>
      <c r="AF33" s="68">
        <f>'Extra look-up'!I24</f>
      </c>
      <c r="AG33" s="68" t="str">
        <f>'Extra look-up'!H24</f>
        <v>OK</v>
      </c>
    </row>
    <row r="34" spans="1:33" s="68" customFormat="1" ht="30" customHeight="1">
      <c r="A34" s="79">
        <v>23</v>
      </c>
      <c r="B34" s="429"/>
      <c r="C34" s="429"/>
      <c r="D34" s="72"/>
      <c r="E34" s="73"/>
      <c r="F34" s="72"/>
      <c r="G34" s="74"/>
      <c r="H34" s="353"/>
      <c r="I34" s="75"/>
      <c r="J34" s="76"/>
      <c r="K34" s="309"/>
      <c r="L34" s="329"/>
      <c r="M34" s="486">
        <f t="shared" si="1"/>
      </c>
      <c r="N34" s="107"/>
      <c r="O34" s="129"/>
      <c r="P34" s="124">
        <f t="shared" si="0"/>
      </c>
      <c r="Q34" s="125">
        <f t="shared" si="2"/>
      </c>
      <c r="R34" s="81">
        <f>IF(OR(Q34&lt;=0,Q34=""),"",VLOOKUP(I34,'Lookup Table'!O$3:P$11,2,FALSE))</f>
      </c>
      <c r="S34" s="80">
        <f t="shared" si="3"/>
      </c>
      <c r="T34" s="80">
        <f>IF(R34="","",IF(VLOOKUP(L34,'Lookup Table'!C:D,2,FALSE)&lt;E34,VLOOKUP(L34,'Lookup Table'!C:D,2,FALSE),E34))</f>
      </c>
      <c r="U34" s="80">
        <f t="shared" si="4"/>
      </c>
      <c r="V34" s="80">
        <f t="shared" si="5"/>
      </c>
      <c r="W34" s="392">
        <f>IF('Extra look-up'!$H25="Work Type","Work Type",IF($AF34="M","MULTIPLE FUEL",IF($U34="","",IF(OR($O34&lt;=0,$O34&gt;1),"Enter % savings",IF(OR($H34&lt;=0,$H34&gt;1),"Enter % of cost",IF(AND($V34&lt;=100,$Q34&lt;=5,$U34&gt;0),"Compliant","Non-Compliant"))))))</f>
      </c>
      <c r="X34" s="78"/>
      <c r="AE34" s="68">
        <f>'Extra look-up'!F25</f>
      </c>
      <c r="AF34" s="68">
        <f>'Extra look-up'!I25</f>
      </c>
      <c r="AG34" s="68" t="str">
        <f>'Extra look-up'!H25</f>
        <v>OK</v>
      </c>
    </row>
    <row r="35" spans="1:33" s="68" customFormat="1" ht="30" customHeight="1" thickBot="1">
      <c r="A35" s="315">
        <v>24</v>
      </c>
      <c r="B35" s="429"/>
      <c r="C35" s="429"/>
      <c r="D35" s="72"/>
      <c r="E35" s="73"/>
      <c r="F35" s="72"/>
      <c r="G35" s="74"/>
      <c r="H35" s="353"/>
      <c r="I35" s="75"/>
      <c r="J35" s="76"/>
      <c r="K35" s="309"/>
      <c r="L35" s="329"/>
      <c r="M35" s="486">
        <f t="shared" si="1"/>
      </c>
      <c r="N35" s="107"/>
      <c r="O35" s="129"/>
      <c r="P35" s="124">
        <f t="shared" si="0"/>
      </c>
      <c r="Q35" s="125">
        <f t="shared" si="2"/>
      </c>
      <c r="R35" s="81">
        <f>IF(OR(Q35&lt;=0,Q35=""),"",VLOOKUP(I35,'Lookup Table'!O$3:P$11,2,FALSE))</f>
      </c>
      <c r="S35" s="80">
        <f t="shared" si="3"/>
      </c>
      <c r="T35" s="80">
        <f>IF(R35="","",IF(VLOOKUP(L35,'Lookup Table'!C:D,2,FALSE)&lt;E35,VLOOKUP(L35,'Lookup Table'!C:D,2,FALSE),E35))</f>
      </c>
      <c r="U35" s="80">
        <f t="shared" si="4"/>
      </c>
      <c r="V35" s="80">
        <f t="shared" si="5"/>
      </c>
      <c r="W35" s="392">
        <f>IF('Extra look-up'!$H26="Work Type","Work Type",IF($AF35="M","MULTIPLE FUEL",IF($U35="","",IF(OR($O35&lt;=0,$O35&gt;1),"Enter % savings",IF(OR($H35&lt;=0,$H35&gt;1),"Enter % of cost",IF(AND($V35&lt;=100,$Q35&lt;=5,$U35&gt;0),"Compliant","Non-Compliant"))))))</f>
      </c>
      <c r="X35" s="78"/>
      <c r="AE35" s="68">
        <f>'Extra look-up'!F26</f>
      </c>
      <c r="AF35" s="68">
        <f>'Extra look-up'!I26</f>
      </c>
      <c r="AG35" s="68" t="str">
        <f>'Extra look-up'!H26</f>
        <v>OK</v>
      </c>
    </row>
    <row r="36" spans="1:24" s="68" customFormat="1" ht="25.5" customHeight="1" thickBot="1">
      <c r="A36" s="316" t="s">
        <v>105</v>
      </c>
      <c r="B36" s="131"/>
      <c r="C36" s="352"/>
      <c r="D36" s="132"/>
      <c r="E36" s="133"/>
      <c r="F36" s="132"/>
      <c r="G36" s="488">
        <f>SUM(G12:G35)</f>
        <v>0</v>
      </c>
      <c r="H36" s="134"/>
      <c r="I36" s="135"/>
      <c r="J36" s="136"/>
      <c r="K36" s="136"/>
      <c r="L36" s="137"/>
      <c r="M36" s="489"/>
      <c r="N36" s="487">
        <f>SUM(N12:N35)</f>
        <v>0</v>
      </c>
      <c r="O36" s="487"/>
      <c r="P36" s="126">
        <f>SUM(P12:P35)</f>
        <v>0</v>
      </c>
      <c r="Q36" s="127">
        <f>IF(OR(P36&lt;=0,P36=""),"",G36/P36)</f>
      </c>
      <c r="R36" s="108"/>
      <c r="S36" s="109">
        <f>SUM(S12:S35)</f>
        <v>0</v>
      </c>
      <c r="T36" s="109"/>
      <c r="U36" s="109">
        <f>SUM(U12:U35)</f>
        <v>0</v>
      </c>
      <c r="V36" s="109"/>
      <c r="W36" s="110"/>
      <c r="X36" s="78"/>
    </row>
    <row r="37" spans="1:23" ht="18" customHeight="1">
      <c r="A37" s="138"/>
      <c r="B37" s="430"/>
      <c r="C37" s="430"/>
      <c r="D37" s="139" t="s">
        <v>52</v>
      </c>
      <c r="E37" s="140"/>
      <c r="F37" s="141"/>
      <c r="G37" s="142"/>
      <c r="H37" s="142"/>
      <c r="I37" s="143"/>
      <c r="J37" s="144"/>
      <c r="K37" s="144"/>
      <c r="L37" s="145"/>
      <c r="M37" s="437"/>
      <c r="N37" s="146"/>
      <c r="O37" s="146"/>
      <c r="P37" s="147"/>
      <c r="Q37" s="148"/>
      <c r="R37" s="148"/>
      <c r="S37" s="148"/>
      <c r="T37" s="149"/>
      <c r="U37" s="148"/>
      <c r="V37" s="150"/>
      <c r="W37" s="151"/>
    </row>
    <row r="38" spans="1:23" ht="6.75" customHeight="1">
      <c r="A38" s="336"/>
      <c r="B38" s="431"/>
      <c r="C38" s="431"/>
      <c r="D38" s="337"/>
      <c r="E38" s="338"/>
      <c r="F38" s="339"/>
      <c r="G38" s="340"/>
      <c r="H38" s="340"/>
      <c r="I38" s="341"/>
      <c r="J38" s="342"/>
      <c r="K38" s="342"/>
      <c r="L38" s="343"/>
      <c r="M38" s="438"/>
      <c r="N38" s="344"/>
      <c r="O38" s="344"/>
      <c r="P38" s="345"/>
      <c r="Q38" s="346"/>
      <c r="R38" s="346"/>
      <c r="S38" s="346"/>
      <c r="T38" s="347"/>
      <c r="U38" s="346"/>
      <c r="V38" s="348"/>
      <c r="W38" s="349"/>
    </row>
    <row r="39" spans="1:23" s="68" customFormat="1" ht="33.75" customHeight="1">
      <c r="A39" s="130"/>
      <c r="B39" s="432"/>
      <c r="C39" s="432"/>
      <c r="D39" s="335" t="s">
        <v>272</v>
      </c>
      <c r="E39" s="633" t="s">
        <v>277</v>
      </c>
      <c r="F39" s="633"/>
      <c r="G39" s="633"/>
      <c r="H39" s="633"/>
      <c r="I39" s="633"/>
      <c r="J39" s="633"/>
      <c r="K39" s="633"/>
      <c r="L39" s="633"/>
      <c r="M39" s="439"/>
      <c r="N39" s="334"/>
      <c r="O39" s="334"/>
      <c r="P39" s="174"/>
      <c r="Q39" s="175"/>
      <c r="R39" s="175"/>
      <c r="S39" s="175"/>
      <c r="T39" s="176"/>
      <c r="U39" s="175"/>
      <c r="V39" s="177"/>
      <c r="W39" s="178"/>
    </row>
    <row r="40" spans="1:23" s="68" customFormat="1" ht="9" customHeight="1">
      <c r="A40" s="130"/>
      <c r="B40" s="432"/>
      <c r="C40" s="432"/>
      <c r="D40" s="332"/>
      <c r="E40" s="333"/>
      <c r="F40" s="333"/>
      <c r="G40" s="333"/>
      <c r="H40" s="333"/>
      <c r="I40" s="333"/>
      <c r="J40" s="333"/>
      <c r="K40" s="333"/>
      <c r="L40" s="333"/>
      <c r="M40" s="440"/>
      <c r="N40" s="333"/>
      <c r="O40" s="333"/>
      <c r="P40" s="174"/>
      <c r="Q40" s="175"/>
      <c r="R40" s="175"/>
      <c r="S40" s="175"/>
      <c r="T40" s="176"/>
      <c r="U40" s="175"/>
      <c r="V40" s="177"/>
      <c r="W40" s="178"/>
    </row>
    <row r="41" spans="1:23" s="68" customFormat="1" ht="18.75" customHeight="1" thickBot="1">
      <c r="A41" s="152"/>
      <c r="B41" s="433"/>
      <c r="C41" s="433"/>
      <c r="D41" s="390" t="s">
        <v>179</v>
      </c>
      <c r="E41" s="153" t="s">
        <v>182</v>
      </c>
      <c r="F41" s="154"/>
      <c r="G41" s="390" t="s">
        <v>1</v>
      </c>
      <c r="H41" s="351"/>
      <c r="I41" s="153" t="s">
        <v>53</v>
      </c>
      <c r="J41" s="155"/>
      <c r="K41" s="155"/>
      <c r="L41" s="156"/>
      <c r="M41" s="441"/>
      <c r="N41" s="157" t="s">
        <v>196</v>
      </c>
      <c r="O41" s="153" t="s">
        <v>183</v>
      </c>
      <c r="P41" s="154"/>
      <c r="Q41" s="154"/>
      <c r="R41" s="154"/>
      <c r="S41" s="632" t="s">
        <v>181</v>
      </c>
      <c r="T41" s="632"/>
      <c r="U41" s="153" t="s">
        <v>184</v>
      </c>
      <c r="V41" s="158"/>
      <c r="W41" s="159"/>
    </row>
    <row r="68" spans="26:27" ht="12.75">
      <c r="Z68" s="3"/>
      <c r="AA68" s="3"/>
    </row>
    <row r="69" spans="26:27" ht="12.75">
      <c r="Z69" s="3"/>
      <c r="AA69" s="3"/>
    </row>
  </sheetData>
  <sheetProtection password="D128" sheet="1" formatRows="0"/>
  <mergeCells count="12">
    <mergeCell ref="S41:T41"/>
    <mergeCell ref="E39:L39"/>
    <mergeCell ref="H6:H7"/>
    <mergeCell ref="H10:H11"/>
    <mergeCell ref="G6:G7"/>
    <mergeCell ref="G10:G11"/>
    <mergeCell ref="C2:F2"/>
    <mergeCell ref="C3:E3"/>
    <mergeCell ref="C4:E4"/>
    <mergeCell ref="AE10:AE11"/>
    <mergeCell ref="AF10:AF11"/>
    <mergeCell ref="AG10:AG11"/>
  </mergeCells>
  <conditionalFormatting sqref="W12:W35">
    <cfRule type="containsText" priority="5" dxfId="0" operator="containsText" stopIfTrue="1" text="MULTIPLE FUEL">
      <formula>NOT(ISERROR(SEARCH("MULTIPLE FUEL",W12)))</formula>
    </cfRule>
    <cfRule type="cellIs" priority="13" dxfId="0" operator="equal" stopIfTrue="1">
      <formula>"Work Type"</formula>
    </cfRule>
    <cfRule type="containsText" priority="16" dxfId="8" operator="containsText" stopIfTrue="1" text="Enter %">
      <formula>NOT(ISERROR(SEARCH("Enter %",W12)))</formula>
    </cfRule>
    <cfRule type="containsText" priority="17" dxfId="0" operator="containsText" stopIfTrue="1" text="Non-Compliant">
      <formula>NOT(ISERROR(SEARCH("Non-Compliant",W12)))</formula>
    </cfRule>
  </conditionalFormatting>
  <conditionalFormatting sqref="L12:L35">
    <cfRule type="expression" priority="12" dxfId="4" stopIfTrue="1">
      <formula>$W12="Work Type"</formula>
    </cfRule>
  </conditionalFormatting>
  <conditionalFormatting sqref="N12:V35">
    <cfRule type="expression" priority="6" dxfId="3" stopIfTrue="1">
      <formula>$AF12="M"</formula>
    </cfRule>
  </conditionalFormatting>
  <conditionalFormatting sqref="M12:M35">
    <cfRule type="containsText" priority="1" dxfId="0" operator="containsText" stopIfTrue="1" text="ENTER">
      <formula>NOT(ISERROR(SEARCH("ENTER",M12)))</formula>
    </cfRule>
    <cfRule type="containsText" priority="2" dxfId="0" operator="containsText" stopIfTrue="1" text="RE-ENTER">
      <formula>NOT(ISERROR(SEARCH("RE-ENTER",M12)))</formula>
    </cfRule>
    <cfRule type="containsText" priority="3" dxfId="0" operator="containsText" stopIfTrue="1" text="USE MULTIPLE FUEL TOOL">
      <formula>NOT(ISERROR(SEARCH("USE MULTIPLE FUEL TOOL",M12)))</formula>
    </cfRule>
    <cfRule type="containsText" priority="4" dxfId="5" operator="containsText" stopIfTrue="1" text="CONTINUE ONLY IF SINGLE FUEL">
      <formula>NOT(ISERROR(SEARCH("CONTINUE ONLY IF SINGLE FUEL",M12)))</formula>
    </cfRule>
  </conditionalFormatting>
  <dataValidations count="8">
    <dataValidation type="list" allowBlank="1" showInputMessage="1" showErrorMessage="1" sqref="L12:L35">
      <formula1>INDIRECT($AE12)</formula1>
    </dataValidation>
    <dataValidation type="list" allowBlank="1" showInputMessage="1" showErrorMessage="1" sqref="I42:I65536 I37:I38 I6 I4:J4 I10">
      <formula1>Fuel3</formula1>
    </dataValidation>
    <dataValidation type="list" allowBlank="1" showInputMessage="1" showErrorMessage="1" sqref="L36:M38 L41:M58">
      <formula1>Tech2403</formula1>
    </dataValidation>
    <dataValidation type="list" allowBlank="1" showInputMessage="1" showErrorMessage="1" sqref="L8">
      <formula1>Work_Types</formula1>
    </dataValidation>
    <dataValidation type="list" allowBlank="1" showInputMessage="1" showErrorMessage="1" sqref="I8 I12:I36">
      <formula1>Energy_Types</formula1>
    </dataValidation>
    <dataValidation type="date" allowBlank="1" showInputMessage="1" showErrorMessage="1" sqref="B12:C35">
      <formula1>40179</formula1>
      <formula2>46022</formula2>
    </dataValidation>
    <dataValidation type="list" allowBlank="1" showInputMessage="1" showErrorMessage="1" sqref="K8 K12:K35">
      <formula1>Project_type</formula1>
    </dataValidation>
    <dataValidation type="decimal" allowBlank="1" showInputMessage="1" showErrorMessage="1" errorTitle="Please review" error="Please enter site life as a number only" sqref="E12:E35">
      <formula1>0.1</formula1>
      <formula2>100000</formula2>
    </dataValidation>
  </dataValidations>
  <printOptions/>
  <pageMargins left="0.25" right="0.25" top="0.36" bottom="0.35" header="0.3" footer="0.3"/>
  <pageSetup fitToHeight="1" fitToWidth="1" horizontalDpi="525" verticalDpi="525" orientation="landscape" paperSize="9" scale="49" r:id="rId4"/>
  <drawing r:id="rId3"/>
  <legacyDrawing r:id="rId2"/>
</worksheet>
</file>

<file path=xl/worksheets/sheet3.xml><?xml version="1.0" encoding="utf-8"?>
<worksheet xmlns="http://schemas.openxmlformats.org/spreadsheetml/2006/main" xmlns:r="http://schemas.openxmlformats.org/officeDocument/2006/relationships">
  <dimension ref="A1:GM239"/>
  <sheetViews>
    <sheetView workbookViewId="0" topLeftCell="A1">
      <selection activeCell="A1" sqref="A1"/>
    </sheetView>
  </sheetViews>
  <sheetFormatPr defaultColWidth="9.140625" defaultRowHeight="27" customHeight="1"/>
  <cols>
    <col min="2" max="2" width="30.7109375" style="409" customWidth="1"/>
    <col min="3" max="3" width="50.7109375" style="410" customWidth="1"/>
    <col min="4" max="4" width="20.7109375" style="410" customWidth="1"/>
    <col min="5" max="5" width="50.7109375" style="527" customWidth="1"/>
    <col min="6" max="7" width="14.7109375" style="411" hidden="1" customWidth="1"/>
    <col min="8" max="8" width="27.140625" style="295" hidden="1" customWidth="1"/>
    <col min="9" max="9" width="45.8515625" style="296" hidden="1" customWidth="1"/>
    <col min="10" max="10" width="45.8515625" style="297" hidden="1" customWidth="1"/>
    <col min="11" max="12" width="12.421875" style="296" hidden="1" customWidth="1"/>
    <col min="13" max="13" width="13.421875" style="298" hidden="1" customWidth="1"/>
    <col min="14" max="14" width="10.8515625" style="500" customWidth="1"/>
    <col min="15" max="15" width="22.140625" style="0" customWidth="1"/>
    <col min="16" max="16" width="22.140625" style="1" customWidth="1"/>
    <col min="17" max="17" width="15.8515625" style="1" customWidth="1"/>
    <col min="18" max="18" width="23.00390625" style="0" customWidth="1"/>
    <col min="19" max="19" width="50.7109375" style="0" customWidth="1"/>
    <col min="20" max="20" width="22.140625" style="0" hidden="1" customWidth="1"/>
    <col min="21" max="22" width="9.140625" style="4" customWidth="1"/>
    <col min="23" max="23" width="24.57421875" style="4" customWidth="1"/>
    <col min="24" max="195" width="9.140625" style="4" customWidth="1"/>
  </cols>
  <sheetData>
    <row r="1" spans="1:23" ht="27" customHeight="1" thickBot="1">
      <c r="A1" s="13"/>
      <c r="B1" s="624" t="s">
        <v>365</v>
      </c>
      <c r="C1" s="394"/>
      <c r="D1" s="394"/>
      <c r="E1" s="526"/>
      <c r="F1" s="395"/>
      <c r="G1" s="395"/>
      <c r="H1" s="13"/>
      <c r="I1" s="13"/>
      <c r="J1" s="13"/>
      <c r="K1" s="13"/>
      <c r="L1" s="13"/>
      <c r="M1" s="13"/>
      <c r="N1" s="496"/>
      <c r="O1" s="13"/>
      <c r="P1" s="13"/>
      <c r="Q1" s="13"/>
      <c r="R1" s="13"/>
      <c r="S1" s="13"/>
      <c r="T1" s="13"/>
      <c r="U1" s="13"/>
      <c r="V1" s="13"/>
      <c r="W1" s="13"/>
    </row>
    <row r="2" spans="1:195" s="70" customFormat="1" ht="27" customHeight="1" thickBot="1">
      <c r="A2" s="68"/>
      <c r="B2" s="607" t="s">
        <v>0</v>
      </c>
      <c r="C2" s="582" t="s">
        <v>54</v>
      </c>
      <c r="D2" s="535" t="s">
        <v>314</v>
      </c>
      <c r="E2" s="623" t="s">
        <v>236</v>
      </c>
      <c r="F2" s="465" t="s">
        <v>230</v>
      </c>
      <c r="G2" s="466" t="s">
        <v>303</v>
      </c>
      <c r="H2" s="467" t="s">
        <v>0</v>
      </c>
      <c r="I2" s="468" t="s">
        <v>54</v>
      </c>
      <c r="J2" s="469" t="s">
        <v>205</v>
      </c>
      <c r="K2" s="470" t="s">
        <v>206</v>
      </c>
      <c r="L2" s="470" t="s">
        <v>207</v>
      </c>
      <c r="M2" s="471" t="s">
        <v>208</v>
      </c>
      <c r="N2" s="497"/>
      <c r="O2" s="472" t="s">
        <v>2</v>
      </c>
      <c r="P2" s="473" t="s">
        <v>178</v>
      </c>
      <c r="Q2" s="639" t="s">
        <v>175</v>
      </c>
      <c r="R2" s="640"/>
      <c r="S2" s="474"/>
      <c r="T2" s="475" t="s">
        <v>3</v>
      </c>
      <c r="U2" s="68"/>
      <c r="V2" s="68"/>
      <c r="W2" s="68"/>
      <c r="X2" s="476"/>
      <c r="Y2" s="476"/>
      <c r="Z2" s="476"/>
      <c r="AA2" s="476"/>
      <c r="AB2" s="476"/>
      <c r="AC2" s="476"/>
      <c r="AD2" s="476"/>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76"/>
      <c r="BJ2" s="476"/>
      <c r="BK2" s="476"/>
      <c r="BL2" s="476"/>
      <c r="BM2" s="476"/>
      <c r="BN2" s="476"/>
      <c r="BO2" s="476"/>
      <c r="BP2" s="476"/>
      <c r="BQ2" s="476"/>
      <c r="BR2" s="476"/>
      <c r="BS2" s="476"/>
      <c r="BT2" s="476"/>
      <c r="BU2" s="476"/>
      <c r="BV2" s="476"/>
      <c r="BW2" s="476"/>
      <c r="BX2" s="476"/>
      <c r="BY2" s="476"/>
      <c r="BZ2" s="476"/>
      <c r="CA2" s="476"/>
      <c r="CB2" s="476"/>
      <c r="CC2" s="476"/>
      <c r="CD2" s="476"/>
      <c r="CE2" s="476"/>
      <c r="CF2" s="476"/>
      <c r="CG2" s="476"/>
      <c r="CH2" s="476"/>
      <c r="CI2" s="476"/>
      <c r="CJ2" s="476"/>
      <c r="CK2" s="476"/>
      <c r="CL2" s="476"/>
      <c r="CM2" s="476"/>
      <c r="CN2" s="476"/>
      <c r="CO2" s="476"/>
      <c r="CP2" s="476"/>
      <c r="CQ2" s="476"/>
      <c r="CR2" s="476"/>
      <c r="CS2" s="476"/>
      <c r="CT2" s="476"/>
      <c r="CU2" s="476"/>
      <c r="CV2" s="476"/>
      <c r="CW2" s="476"/>
      <c r="CX2" s="476"/>
      <c r="CY2" s="476"/>
      <c r="CZ2" s="476"/>
      <c r="DA2" s="476"/>
      <c r="DB2" s="476"/>
      <c r="DC2" s="476"/>
      <c r="DD2" s="476"/>
      <c r="DE2" s="476"/>
      <c r="DF2" s="476"/>
      <c r="DG2" s="476"/>
      <c r="DH2" s="476"/>
      <c r="DI2" s="476"/>
      <c r="DJ2" s="476"/>
      <c r="DK2" s="476"/>
      <c r="DL2" s="476"/>
      <c r="DM2" s="476"/>
      <c r="DN2" s="476"/>
      <c r="DO2" s="476"/>
      <c r="DP2" s="476"/>
      <c r="DQ2" s="476"/>
      <c r="DR2" s="476"/>
      <c r="DS2" s="476"/>
      <c r="DT2" s="476"/>
      <c r="DU2" s="476"/>
      <c r="DV2" s="476"/>
      <c r="DW2" s="476"/>
      <c r="DX2" s="476"/>
      <c r="DY2" s="476"/>
      <c r="DZ2" s="476"/>
      <c r="EA2" s="476"/>
      <c r="EB2" s="476"/>
      <c r="EC2" s="476"/>
      <c r="ED2" s="476"/>
      <c r="EE2" s="476"/>
      <c r="EF2" s="476"/>
      <c r="EG2" s="476"/>
      <c r="EH2" s="476"/>
      <c r="EI2" s="476"/>
      <c r="EJ2" s="476"/>
      <c r="EK2" s="476"/>
      <c r="EL2" s="476"/>
      <c r="EM2" s="476"/>
      <c r="EN2" s="476"/>
      <c r="EO2" s="476"/>
      <c r="EP2" s="476"/>
      <c r="EQ2" s="476"/>
      <c r="ER2" s="476"/>
      <c r="ES2" s="476"/>
      <c r="ET2" s="476"/>
      <c r="EU2" s="476"/>
      <c r="EV2" s="476"/>
      <c r="EW2" s="476"/>
      <c r="EX2" s="476"/>
      <c r="EY2" s="476"/>
      <c r="EZ2" s="476"/>
      <c r="FA2" s="476"/>
      <c r="FB2" s="476"/>
      <c r="FC2" s="476"/>
      <c r="FD2" s="476"/>
      <c r="FE2" s="476"/>
      <c r="FF2" s="476"/>
      <c r="FG2" s="476"/>
      <c r="FH2" s="476"/>
      <c r="FI2" s="476"/>
      <c r="FJ2" s="476"/>
      <c r="FK2" s="476"/>
      <c r="FL2" s="476"/>
      <c r="FM2" s="476"/>
      <c r="FN2" s="476"/>
      <c r="FO2" s="476"/>
      <c r="FP2" s="476"/>
      <c r="FQ2" s="476"/>
      <c r="FR2" s="476"/>
      <c r="FS2" s="476"/>
      <c r="FT2" s="476"/>
      <c r="FU2" s="476"/>
      <c r="FV2" s="476"/>
      <c r="FW2" s="476"/>
      <c r="FX2" s="476"/>
      <c r="FY2" s="476"/>
      <c r="FZ2" s="476"/>
      <c r="GA2" s="476"/>
      <c r="GB2" s="476"/>
      <c r="GC2" s="476"/>
      <c r="GD2" s="476"/>
      <c r="GE2" s="476"/>
      <c r="GF2" s="476"/>
      <c r="GG2" s="476"/>
      <c r="GH2" s="476"/>
      <c r="GI2" s="476"/>
      <c r="GJ2" s="476"/>
      <c r="GK2" s="476"/>
      <c r="GL2" s="476"/>
      <c r="GM2" s="476"/>
    </row>
    <row r="3" spans="1:23" ht="27" customHeight="1" thickBot="1">
      <c r="A3" s="13"/>
      <c r="B3" s="608" t="s">
        <v>55</v>
      </c>
      <c r="C3" s="583" t="s">
        <v>9</v>
      </c>
      <c r="D3" s="536">
        <v>6.84</v>
      </c>
      <c r="E3" s="552" t="s">
        <v>313</v>
      </c>
      <c r="F3" s="445">
        <v>7.92</v>
      </c>
      <c r="G3" s="396" t="s">
        <v>297</v>
      </c>
      <c r="H3" s="179" t="s">
        <v>55</v>
      </c>
      <c r="I3" s="180" t="s">
        <v>209</v>
      </c>
      <c r="J3" s="181" t="s">
        <v>210</v>
      </c>
      <c r="K3" s="182">
        <v>7.92</v>
      </c>
      <c r="L3" s="183">
        <v>6.8</v>
      </c>
      <c r="M3" s="184">
        <f aca="true" t="shared" si="0" ref="M3:M19">+L3/K3</f>
        <v>0.8585858585858586</v>
      </c>
      <c r="N3" s="495"/>
      <c r="O3" s="361" t="s">
        <v>6</v>
      </c>
      <c r="P3" s="501">
        <v>0.5246</v>
      </c>
      <c r="Q3" s="517" t="s">
        <v>344</v>
      </c>
      <c r="R3" s="518" t="s">
        <v>285</v>
      </c>
      <c r="S3" s="519"/>
      <c r="T3" s="362">
        <v>0.54418</v>
      </c>
      <c r="U3" s="13"/>
      <c r="V3" s="13"/>
      <c r="W3" s="13"/>
    </row>
    <row r="4" spans="1:23" ht="27" customHeight="1" thickBot="1">
      <c r="A4" s="13"/>
      <c r="B4" s="609"/>
      <c r="C4" s="584" t="s">
        <v>56</v>
      </c>
      <c r="D4" s="537">
        <v>14.44</v>
      </c>
      <c r="E4" s="553" t="s">
        <v>313</v>
      </c>
      <c r="F4" s="446">
        <v>16.7</v>
      </c>
      <c r="G4" s="396" t="s">
        <v>297</v>
      </c>
      <c r="H4" s="185"/>
      <c r="I4" s="180" t="s">
        <v>56</v>
      </c>
      <c r="J4" s="186" t="s">
        <v>56</v>
      </c>
      <c r="K4" s="187">
        <v>16.7</v>
      </c>
      <c r="L4" s="188">
        <v>14.4</v>
      </c>
      <c r="M4" s="184">
        <f t="shared" si="0"/>
        <v>0.8622754491017964</v>
      </c>
      <c r="N4" s="495"/>
      <c r="O4" s="361" t="s">
        <v>8</v>
      </c>
      <c r="P4" s="502">
        <v>0.1836</v>
      </c>
      <c r="Q4" s="520" t="s">
        <v>344</v>
      </c>
      <c r="R4" s="521" t="s">
        <v>286</v>
      </c>
      <c r="S4" s="519"/>
      <c r="T4" s="362">
        <v>0.184</v>
      </c>
      <c r="U4" s="13"/>
      <c r="V4" s="13"/>
      <c r="W4" s="13"/>
    </row>
    <row r="5" spans="1:23" ht="27" customHeight="1" thickBot="1">
      <c r="A5" s="13"/>
      <c r="B5" s="609"/>
      <c r="C5" s="584" t="s">
        <v>38</v>
      </c>
      <c r="D5" s="537">
        <v>7.22</v>
      </c>
      <c r="E5" s="553" t="s">
        <v>313</v>
      </c>
      <c r="F5" s="446">
        <v>8.4</v>
      </c>
      <c r="G5" s="396" t="s">
        <v>297</v>
      </c>
      <c r="H5" s="185"/>
      <c r="I5" s="180" t="s">
        <v>38</v>
      </c>
      <c r="J5" s="189" t="s">
        <v>38</v>
      </c>
      <c r="K5" s="187">
        <v>8.4</v>
      </c>
      <c r="L5" s="188">
        <v>7.2</v>
      </c>
      <c r="M5" s="184">
        <f t="shared" si="0"/>
        <v>0.8571428571428571</v>
      </c>
      <c r="N5" s="495"/>
      <c r="O5" s="363" t="s">
        <v>185</v>
      </c>
      <c r="P5" s="502">
        <v>0.27857</v>
      </c>
      <c r="Q5" s="520" t="s">
        <v>344</v>
      </c>
      <c r="R5" s="521" t="s">
        <v>286</v>
      </c>
      <c r="S5" s="519"/>
      <c r="T5" s="364">
        <v>0.27652</v>
      </c>
      <c r="U5" s="13"/>
      <c r="V5" s="13"/>
      <c r="W5" s="13"/>
    </row>
    <row r="6" spans="1:23" ht="27" customHeight="1" thickBot="1">
      <c r="A6" s="13"/>
      <c r="B6" s="609"/>
      <c r="C6" s="585" t="s">
        <v>57</v>
      </c>
      <c r="D6" s="537">
        <v>10.83</v>
      </c>
      <c r="E6" s="553" t="s">
        <v>313</v>
      </c>
      <c r="F6" s="446">
        <v>12.5</v>
      </c>
      <c r="G6" s="396" t="s">
        <v>297</v>
      </c>
      <c r="H6" s="185"/>
      <c r="I6" s="180" t="s">
        <v>57</v>
      </c>
      <c r="J6" s="189" t="s">
        <v>57</v>
      </c>
      <c r="K6" s="187">
        <v>12.5</v>
      </c>
      <c r="L6" s="188">
        <v>10.8</v>
      </c>
      <c r="M6" s="184">
        <f t="shared" si="0"/>
        <v>0.8640000000000001</v>
      </c>
      <c r="N6" s="495"/>
      <c r="O6" s="365" t="s">
        <v>274</v>
      </c>
      <c r="P6" s="503">
        <v>0.2674</v>
      </c>
      <c r="Q6" s="520" t="s">
        <v>344</v>
      </c>
      <c r="R6" s="521" t="s">
        <v>286</v>
      </c>
      <c r="S6" s="519" t="s">
        <v>177</v>
      </c>
      <c r="T6" s="364">
        <v>0.26643</v>
      </c>
      <c r="U6" s="13"/>
      <c r="V6" s="13"/>
      <c r="W6" s="13"/>
    </row>
    <row r="7" spans="1:23" ht="27" customHeight="1" thickBot="1">
      <c r="A7" s="13"/>
      <c r="B7" s="610"/>
      <c r="C7" s="586" t="s">
        <v>58</v>
      </c>
      <c r="D7" s="537">
        <v>6.84</v>
      </c>
      <c r="E7" s="553" t="s">
        <v>313</v>
      </c>
      <c r="F7" s="447">
        <v>7.92</v>
      </c>
      <c r="G7" s="396" t="s">
        <v>297</v>
      </c>
      <c r="H7" s="190"/>
      <c r="I7" s="191" t="s">
        <v>58</v>
      </c>
      <c r="J7" s="181" t="s">
        <v>210</v>
      </c>
      <c r="K7" s="192">
        <v>7.92</v>
      </c>
      <c r="L7" s="193">
        <v>6.8</v>
      </c>
      <c r="M7" s="194">
        <f t="shared" si="0"/>
        <v>0.8585858585858586</v>
      </c>
      <c r="N7" s="495"/>
      <c r="O7" s="365" t="s">
        <v>186</v>
      </c>
      <c r="P7" s="503">
        <v>0.2468</v>
      </c>
      <c r="Q7" s="520" t="s">
        <v>344</v>
      </c>
      <c r="R7" s="521" t="s">
        <v>286</v>
      </c>
      <c r="S7" s="519" t="s">
        <v>176</v>
      </c>
      <c r="T7" s="364">
        <v>0.24674000000000001</v>
      </c>
      <c r="U7" s="13"/>
      <c r="V7" s="13"/>
      <c r="W7" s="13"/>
    </row>
    <row r="8" spans="1:23" ht="27" customHeight="1" thickBot="1">
      <c r="A8" s="13"/>
      <c r="B8" s="611"/>
      <c r="C8" s="587" t="s">
        <v>192</v>
      </c>
      <c r="D8" s="538">
        <v>10.83</v>
      </c>
      <c r="E8" s="554" t="s">
        <v>313</v>
      </c>
      <c r="F8" s="448">
        <v>12.5</v>
      </c>
      <c r="G8" s="396" t="s">
        <v>297</v>
      </c>
      <c r="H8" s="195"/>
      <c r="I8" s="196" t="s">
        <v>192</v>
      </c>
      <c r="J8" s="197" t="s">
        <v>192</v>
      </c>
      <c r="K8" s="198">
        <v>12.5</v>
      </c>
      <c r="L8" s="198" t="s">
        <v>211</v>
      </c>
      <c r="M8" s="199" t="e">
        <f t="shared" si="0"/>
        <v>#VALUE!</v>
      </c>
      <c r="N8" s="495"/>
      <c r="O8" s="366" t="s">
        <v>10</v>
      </c>
      <c r="P8" s="503">
        <v>0.3325</v>
      </c>
      <c r="Q8" s="520" t="s">
        <v>344</v>
      </c>
      <c r="R8" s="521" t="s">
        <v>286</v>
      </c>
      <c r="S8" s="519"/>
      <c r="T8" s="364">
        <v>0.3129</v>
      </c>
      <c r="U8" s="13"/>
      <c r="V8" s="13"/>
      <c r="W8" s="13"/>
    </row>
    <row r="9" spans="1:23" ht="27" customHeight="1">
      <c r="A9" s="13"/>
      <c r="B9" s="608" t="s">
        <v>59</v>
      </c>
      <c r="C9" s="588" t="s">
        <v>4</v>
      </c>
      <c r="D9" s="536">
        <v>9</v>
      </c>
      <c r="E9" s="555" t="s">
        <v>313</v>
      </c>
      <c r="F9" s="445">
        <v>9</v>
      </c>
      <c r="G9" s="396" t="s">
        <v>297</v>
      </c>
      <c r="H9" s="179" t="s">
        <v>59</v>
      </c>
      <c r="I9" s="200" t="s">
        <v>4</v>
      </c>
      <c r="J9" s="201" t="s">
        <v>4</v>
      </c>
      <c r="K9" s="182">
        <v>9</v>
      </c>
      <c r="L9" s="183">
        <v>9</v>
      </c>
      <c r="M9" s="202">
        <f t="shared" si="0"/>
        <v>1</v>
      </c>
      <c r="N9" s="495"/>
      <c r="O9" s="367" t="s">
        <v>11</v>
      </c>
      <c r="P9" s="503">
        <v>0.2147</v>
      </c>
      <c r="Q9" s="520" t="s">
        <v>344</v>
      </c>
      <c r="R9" s="521" t="s">
        <v>286</v>
      </c>
      <c r="S9" s="519"/>
      <c r="T9" s="364">
        <v>0.21444</v>
      </c>
      <c r="U9" s="13"/>
      <c r="V9" s="13"/>
      <c r="W9" s="13"/>
    </row>
    <row r="10" spans="1:23" ht="27" customHeight="1">
      <c r="A10" s="13"/>
      <c r="B10" s="609"/>
      <c r="C10" s="585" t="s">
        <v>5</v>
      </c>
      <c r="D10" s="537">
        <v>6.84</v>
      </c>
      <c r="E10" s="556" t="s">
        <v>313</v>
      </c>
      <c r="F10" s="446">
        <v>7.9</v>
      </c>
      <c r="G10" s="397" t="s">
        <v>297</v>
      </c>
      <c r="H10" s="185"/>
      <c r="I10" s="203" t="s">
        <v>5</v>
      </c>
      <c r="J10" s="189" t="s">
        <v>5</v>
      </c>
      <c r="K10" s="187">
        <v>7.9</v>
      </c>
      <c r="L10" s="188">
        <v>6.8</v>
      </c>
      <c r="M10" s="184">
        <f t="shared" si="0"/>
        <v>0.860759493670886</v>
      </c>
      <c r="N10" s="495"/>
      <c r="O10" s="463" t="s">
        <v>187</v>
      </c>
      <c r="P10" s="503">
        <v>0.039</v>
      </c>
      <c r="Q10" s="520" t="s">
        <v>344</v>
      </c>
      <c r="R10" s="521" t="s">
        <v>305</v>
      </c>
      <c r="S10" s="519"/>
      <c r="T10" s="364">
        <v>0.025</v>
      </c>
      <c r="U10" s="13"/>
      <c r="V10" s="13"/>
      <c r="W10" s="13"/>
    </row>
    <row r="11" spans="1:23" ht="27" customHeight="1" thickBot="1">
      <c r="A11" s="13"/>
      <c r="B11" s="611"/>
      <c r="C11" s="587" t="s">
        <v>7</v>
      </c>
      <c r="D11" s="538">
        <v>8.420875482790818</v>
      </c>
      <c r="E11" s="557" t="s">
        <v>313</v>
      </c>
      <c r="F11" s="448">
        <v>8.3</v>
      </c>
      <c r="G11" s="399" t="s">
        <v>297</v>
      </c>
      <c r="H11" s="195"/>
      <c r="I11" s="204" t="s">
        <v>7</v>
      </c>
      <c r="J11" s="205" t="s">
        <v>7</v>
      </c>
      <c r="K11" s="206">
        <v>8.3</v>
      </c>
      <c r="L11" s="207">
        <v>8.42</v>
      </c>
      <c r="M11" s="208">
        <f t="shared" si="0"/>
        <v>1.0144578313253012</v>
      </c>
      <c r="N11" s="495"/>
      <c r="O11" s="365" t="s">
        <v>304</v>
      </c>
      <c r="P11" s="503">
        <v>0.02</v>
      </c>
      <c r="Q11" s="520" t="s">
        <v>344</v>
      </c>
      <c r="R11" s="521" t="s">
        <v>305</v>
      </c>
      <c r="S11" s="519"/>
      <c r="T11" s="368"/>
      <c r="U11" s="13"/>
      <c r="V11" s="13"/>
      <c r="W11" s="13"/>
    </row>
    <row r="12" spans="1:23" ht="27" customHeight="1">
      <c r="A12" s="13"/>
      <c r="B12" s="608" t="s">
        <v>232</v>
      </c>
      <c r="C12" s="588" t="s">
        <v>61</v>
      </c>
      <c r="D12" s="536">
        <v>15.2</v>
      </c>
      <c r="E12" s="555" t="s">
        <v>312</v>
      </c>
      <c r="F12" s="445">
        <v>17.6</v>
      </c>
      <c r="G12" s="396" t="s">
        <v>295</v>
      </c>
      <c r="H12" s="179" t="s">
        <v>60</v>
      </c>
      <c r="I12" s="209" t="s">
        <v>61</v>
      </c>
      <c r="J12" s="201" t="s">
        <v>61</v>
      </c>
      <c r="K12" s="182">
        <v>17.6</v>
      </c>
      <c r="L12" s="183">
        <v>15.2</v>
      </c>
      <c r="M12" s="202">
        <f t="shared" si="0"/>
        <v>0.8636363636363635</v>
      </c>
      <c r="N12" s="495"/>
      <c r="O12" s="490" t="s">
        <v>306</v>
      </c>
      <c r="P12" s="503">
        <v>0</v>
      </c>
      <c r="Q12" s="522" t="s">
        <v>344</v>
      </c>
      <c r="R12" s="521" t="s">
        <v>305</v>
      </c>
      <c r="S12" s="519"/>
      <c r="T12" s="369"/>
      <c r="U12" s="13"/>
      <c r="V12" s="13"/>
      <c r="W12" s="13"/>
    </row>
    <row r="13" spans="1:23" ht="27" customHeight="1" thickBot="1">
      <c r="A13" s="13"/>
      <c r="B13" s="609"/>
      <c r="C13" s="585" t="s">
        <v>39</v>
      </c>
      <c r="D13" s="537">
        <v>7.6</v>
      </c>
      <c r="E13" s="558" t="s">
        <v>312</v>
      </c>
      <c r="F13" s="446">
        <v>8.8</v>
      </c>
      <c r="G13" s="397" t="s">
        <v>295</v>
      </c>
      <c r="H13" s="185"/>
      <c r="I13" s="210" t="s">
        <v>39</v>
      </c>
      <c r="J13" s="189" t="s">
        <v>39</v>
      </c>
      <c r="K13" s="187">
        <v>8.8</v>
      </c>
      <c r="L13" s="188">
        <v>7.6</v>
      </c>
      <c r="M13" s="184">
        <f t="shared" si="0"/>
        <v>0.8636363636363635</v>
      </c>
      <c r="N13" s="495"/>
      <c r="O13" s="370"/>
      <c r="P13" s="371"/>
      <c r="Q13" s="523"/>
      <c r="R13" s="524"/>
      <c r="S13" s="525"/>
      <c r="T13" s="372"/>
      <c r="U13" s="13"/>
      <c r="V13" s="13"/>
      <c r="W13" s="13"/>
    </row>
    <row r="14" spans="1:195" s="5" customFormat="1" ht="27" customHeight="1" thickBot="1">
      <c r="A14" s="62"/>
      <c r="B14" s="612"/>
      <c r="C14" s="589" t="s">
        <v>40</v>
      </c>
      <c r="D14" s="539">
        <v>11.4</v>
      </c>
      <c r="E14" s="557" t="s">
        <v>312</v>
      </c>
      <c r="F14" s="449">
        <v>13.2</v>
      </c>
      <c r="G14" s="412" t="s">
        <v>295</v>
      </c>
      <c r="H14" s="413"/>
      <c r="I14" s="414" t="s">
        <v>40</v>
      </c>
      <c r="J14" s="205" t="s">
        <v>40</v>
      </c>
      <c r="K14" s="415">
        <v>13.2</v>
      </c>
      <c r="L14" s="416">
        <v>11.4</v>
      </c>
      <c r="M14" s="417">
        <f t="shared" si="0"/>
        <v>0.8636363636363638</v>
      </c>
      <c r="N14" s="498"/>
      <c r="O14" s="62"/>
      <c r="P14" s="418"/>
      <c r="Q14" s="418"/>
      <c r="R14" s="62"/>
      <c r="S14" s="62"/>
      <c r="T14" s="62"/>
      <c r="U14" s="62"/>
      <c r="V14" s="62"/>
      <c r="W14" s="62"/>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419"/>
      <c r="CL14" s="419"/>
      <c r="CM14" s="419"/>
      <c r="CN14" s="419"/>
      <c r="CO14" s="419"/>
      <c r="CP14" s="419"/>
      <c r="CQ14" s="419"/>
      <c r="CR14" s="419"/>
      <c r="CS14" s="419"/>
      <c r="CT14" s="419"/>
      <c r="CU14" s="419"/>
      <c r="CV14" s="419"/>
      <c r="CW14" s="419"/>
      <c r="CX14" s="419"/>
      <c r="CY14" s="419"/>
      <c r="CZ14" s="419"/>
      <c r="DA14" s="419"/>
      <c r="DB14" s="419"/>
      <c r="DC14" s="419"/>
      <c r="DD14" s="419"/>
      <c r="DE14" s="419"/>
      <c r="DF14" s="419"/>
      <c r="DG14" s="419"/>
      <c r="DH14" s="419"/>
      <c r="DI14" s="419"/>
      <c r="DJ14" s="419"/>
      <c r="DK14" s="419"/>
      <c r="DL14" s="419"/>
      <c r="DM14" s="419"/>
      <c r="DN14" s="419"/>
      <c r="DO14" s="419"/>
      <c r="DP14" s="419"/>
      <c r="DQ14" s="419"/>
      <c r="DR14" s="419"/>
      <c r="DS14" s="419"/>
      <c r="DT14" s="419"/>
      <c r="DU14" s="419"/>
      <c r="DV14" s="419"/>
      <c r="DW14" s="419"/>
      <c r="DX14" s="419"/>
      <c r="DY14" s="419"/>
      <c r="DZ14" s="419"/>
      <c r="EA14" s="419"/>
      <c r="EB14" s="419"/>
      <c r="EC14" s="419"/>
      <c r="ED14" s="419"/>
      <c r="EE14" s="419"/>
      <c r="EF14" s="419"/>
      <c r="EG14" s="419"/>
      <c r="EH14" s="419"/>
      <c r="EI14" s="419"/>
      <c r="EJ14" s="419"/>
      <c r="EK14" s="419"/>
      <c r="EL14" s="419"/>
      <c r="EM14" s="419"/>
      <c r="EN14" s="419"/>
      <c r="EO14" s="419"/>
      <c r="EP14" s="419"/>
      <c r="EQ14" s="419"/>
      <c r="ER14" s="419"/>
      <c r="ES14" s="419"/>
      <c r="ET14" s="419"/>
      <c r="EU14" s="419"/>
      <c r="EV14" s="419"/>
      <c r="EW14" s="419"/>
      <c r="EX14" s="419"/>
      <c r="EY14" s="419"/>
      <c r="EZ14" s="419"/>
      <c r="FA14" s="419"/>
      <c r="FB14" s="419"/>
      <c r="FC14" s="419"/>
      <c r="FD14" s="419"/>
      <c r="FE14" s="419"/>
      <c r="FF14" s="419"/>
      <c r="FG14" s="419"/>
      <c r="FH14" s="419"/>
      <c r="FI14" s="419"/>
      <c r="FJ14" s="419"/>
      <c r="FK14" s="419"/>
      <c r="FL14" s="419"/>
      <c r="FM14" s="419"/>
      <c r="FN14" s="419"/>
      <c r="FO14" s="419"/>
      <c r="FP14" s="419"/>
      <c r="FQ14" s="419"/>
      <c r="FR14" s="419"/>
      <c r="FS14" s="419"/>
      <c r="FT14" s="419"/>
      <c r="FU14" s="419"/>
      <c r="FV14" s="419"/>
      <c r="FW14" s="419"/>
      <c r="FX14" s="419"/>
      <c r="FY14" s="419"/>
      <c r="FZ14" s="419"/>
      <c r="GA14" s="419"/>
      <c r="GB14" s="419"/>
      <c r="GC14" s="419"/>
      <c r="GD14" s="419"/>
      <c r="GE14" s="419"/>
      <c r="GF14" s="419"/>
      <c r="GG14" s="419"/>
      <c r="GH14" s="419"/>
      <c r="GI14" s="419"/>
      <c r="GJ14" s="419"/>
      <c r="GK14" s="419"/>
      <c r="GL14" s="419"/>
      <c r="GM14" s="419"/>
    </row>
    <row r="15" spans="1:23" ht="27" customHeight="1" thickBot="1">
      <c r="A15" s="13"/>
      <c r="B15" s="613" t="s">
        <v>62</v>
      </c>
      <c r="C15" s="590" t="s">
        <v>12</v>
      </c>
      <c r="D15" s="540">
        <v>14.44</v>
      </c>
      <c r="E15" s="559"/>
      <c r="F15" s="450">
        <v>16.72</v>
      </c>
      <c r="G15" s="400" t="s">
        <v>296</v>
      </c>
      <c r="H15" s="212" t="s">
        <v>62</v>
      </c>
      <c r="I15" s="213" t="s">
        <v>12</v>
      </c>
      <c r="J15" s="214" t="s">
        <v>12</v>
      </c>
      <c r="K15" s="215">
        <v>16.72</v>
      </c>
      <c r="L15" s="215">
        <v>14.4</v>
      </c>
      <c r="M15" s="216">
        <f t="shared" si="0"/>
        <v>0.861244019138756</v>
      </c>
      <c r="N15" s="495"/>
      <c r="O15" s="65" t="s">
        <v>284</v>
      </c>
      <c r="P15" s="67" t="s">
        <v>346</v>
      </c>
      <c r="Q15" s="17"/>
      <c r="R15" s="13"/>
      <c r="S15" s="13"/>
      <c r="T15" s="18"/>
      <c r="U15" s="13"/>
      <c r="V15" s="13"/>
      <c r="W15" s="13"/>
    </row>
    <row r="16" spans="1:23" ht="27" customHeight="1">
      <c r="A16" s="13"/>
      <c r="B16" s="608" t="s">
        <v>63</v>
      </c>
      <c r="C16" s="583" t="s">
        <v>41</v>
      </c>
      <c r="D16" s="541">
        <v>4</v>
      </c>
      <c r="E16" s="560" t="s">
        <v>345</v>
      </c>
      <c r="F16" s="445">
        <v>5</v>
      </c>
      <c r="G16" s="396" t="s">
        <v>296</v>
      </c>
      <c r="H16" s="373" t="s">
        <v>63</v>
      </c>
      <c r="I16" s="217" t="s">
        <v>41</v>
      </c>
      <c r="J16" s="218" t="s">
        <v>212</v>
      </c>
      <c r="K16" s="182">
        <v>5</v>
      </c>
      <c r="L16" s="182" t="s">
        <v>213</v>
      </c>
      <c r="M16" s="219" t="e">
        <f t="shared" si="0"/>
        <v>#VALUE!</v>
      </c>
      <c r="N16" s="495"/>
      <c r="O16" s="9"/>
      <c r="P16" s="66"/>
      <c r="Q16" s="19"/>
      <c r="R16" s="19"/>
      <c r="S16" s="13"/>
      <c r="T16" s="13"/>
      <c r="U16" s="13"/>
      <c r="V16" s="13"/>
      <c r="W16" s="13"/>
    </row>
    <row r="17" spans="1:23" ht="27" customHeight="1">
      <c r="A17" s="13"/>
      <c r="B17" s="609"/>
      <c r="C17" s="584" t="s">
        <v>64</v>
      </c>
      <c r="D17" s="542">
        <v>7.2</v>
      </c>
      <c r="E17" s="560" t="s">
        <v>345</v>
      </c>
      <c r="F17" s="446">
        <v>5</v>
      </c>
      <c r="G17" s="397" t="s">
        <v>296</v>
      </c>
      <c r="H17" s="374"/>
      <c r="I17" s="180" t="s">
        <v>64</v>
      </c>
      <c r="J17" s="218" t="s">
        <v>212</v>
      </c>
      <c r="K17" s="187">
        <v>5</v>
      </c>
      <c r="L17" s="187" t="s">
        <v>211</v>
      </c>
      <c r="M17" s="220" t="e">
        <f t="shared" si="0"/>
        <v>#VALUE!</v>
      </c>
      <c r="N17" s="495"/>
      <c r="O17" s="9"/>
      <c r="P17" s="10"/>
      <c r="Q17" s="19"/>
      <c r="R17" s="12"/>
      <c r="S17" s="13"/>
      <c r="T17" s="13"/>
      <c r="U17" s="13"/>
      <c r="V17" s="13"/>
      <c r="W17" s="13"/>
    </row>
    <row r="18" spans="1:23" ht="27" customHeight="1">
      <c r="A18" s="13"/>
      <c r="B18" s="609"/>
      <c r="C18" s="584" t="s">
        <v>65</v>
      </c>
      <c r="D18" s="542">
        <v>4.5</v>
      </c>
      <c r="E18" s="560" t="s">
        <v>345</v>
      </c>
      <c r="F18" s="446">
        <v>5</v>
      </c>
      <c r="G18" s="397" t="s">
        <v>296</v>
      </c>
      <c r="H18" s="374"/>
      <c r="I18" s="180" t="s">
        <v>65</v>
      </c>
      <c r="J18" s="218" t="s">
        <v>212</v>
      </c>
      <c r="K18" s="187">
        <v>5</v>
      </c>
      <c r="L18" s="187" t="s">
        <v>211</v>
      </c>
      <c r="M18" s="220" t="e">
        <f t="shared" si="0"/>
        <v>#VALUE!</v>
      </c>
      <c r="N18" s="495"/>
      <c r="O18" s="9"/>
      <c r="P18" s="10"/>
      <c r="Q18" s="11"/>
      <c r="R18" s="12"/>
      <c r="S18" s="13"/>
      <c r="T18" s="13"/>
      <c r="U18" s="13"/>
      <c r="V18" s="13"/>
      <c r="W18" s="13"/>
    </row>
    <row r="19" spans="1:23" ht="27" customHeight="1" thickBot="1">
      <c r="A19" s="13"/>
      <c r="B19" s="609"/>
      <c r="C19" s="584" t="s">
        <v>66</v>
      </c>
      <c r="D19" s="542">
        <v>4.5</v>
      </c>
      <c r="E19" s="560" t="s">
        <v>345</v>
      </c>
      <c r="F19" s="446">
        <v>5</v>
      </c>
      <c r="G19" s="398" t="s">
        <v>296</v>
      </c>
      <c r="H19" s="375"/>
      <c r="I19" s="221" t="s">
        <v>66</v>
      </c>
      <c r="J19" s="218" t="s">
        <v>212</v>
      </c>
      <c r="K19" s="206">
        <v>5</v>
      </c>
      <c r="L19" s="206" t="s">
        <v>211</v>
      </c>
      <c r="M19" s="222" t="e">
        <f t="shared" si="0"/>
        <v>#VALUE!</v>
      </c>
      <c r="N19" s="495"/>
      <c r="O19" s="9"/>
      <c r="P19" s="10"/>
      <c r="Q19" s="11"/>
      <c r="R19" s="12"/>
      <c r="S19" s="13"/>
      <c r="T19" s="13"/>
      <c r="U19" s="13"/>
      <c r="V19" s="13"/>
      <c r="W19" s="13"/>
    </row>
    <row r="20" spans="1:23" ht="27" customHeight="1">
      <c r="A20" s="13"/>
      <c r="B20" s="609"/>
      <c r="C20" s="584" t="s">
        <v>203</v>
      </c>
      <c r="D20" s="537">
        <f>F20</f>
        <v>18</v>
      </c>
      <c r="E20" s="561"/>
      <c r="F20" s="451">
        <v>18</v>
      </c>
      <c r="G20" s="377" t="s">
        <v>296</v>
      </c>
      <c r="H20" s="376"/>
      <c r="I20" s="299"/>
      <c r="J20" s="300"/>
      <c r="K20" s="301"/>
      <c r="L20" s="301"/>
      <c r="M20" s="302"/>
      <c r="N20" s="495"/>
      <c r="O20" s="9"/>
      <c r="P20" s="10"/>
      <c r="Q20" s="11"/>
      <c r="R20" s="12"/>
      <c r="S20" s="13"/>
      <c r="T20" s="13"/>
      <c r="U20" s="13"/>
      <c r="V20" s="13"/>
      <c r="W20" s="13"/>
    </row>
    <row r="21" spans="1:23" ht="27" customHeight="1">
      <c r="A21" s="13"/>
      <c r="B21" s="609"/>
      <c r="C21" s="585" t="s">
        <v>238</v>
      </c>
      <c r="D21" s="537">
        <v>13.68</v>
      </c>
      <c r="E21" s="561"/>
      <c r="F21" s="451">
        <v>60</v>
      </c>
      <c r="G21" s="377" t="s">
        <v>296</v>
      </c>
      <c r="H21" s="376"/>
      <c r="I21" s="299"/>
      <c r="J21" s="300"/>
      <c r="K21" s="301"/>
      <c r="L21" s="301"/>
      <c r="M21" s="302"/>
      <c r="N21" s="495"/>
      <c r="O21" s="9"/>
      <c r="P21" s="10"/>
      <c r="Q21" s="11"/>
      <c r="R21" s="12"/>
      <c r="S21" s="13"/>
      <c r="T21" s="13"/>
      <c r="U21" s="13"/>
      <c r="V21" s="13"/>
      <c r="W21" s="13"/>
    </row>
    <row r="22" spans="1:23" ht="27" customHeight="1">
      <c r="A22" s="13"/>
      <c r="B22" s="609"/>
      <c r="C22" s="585" t="s">
        <v>239</v>
      </c>
      <c r="D22" s="537">
        <v>13.68</v>
      </c>
      <c r="E22" s="561"/>
      <c r="F22" s="451">
        <v>15.84</v>
      </c>
      <c r="G22" s="377" t="s">
        <v>296</v>
      </c>
      <c r="H22" s="376"/>
      <c r="I22" s="299"/>
      <c r="J22" s="300"/>
      <c r="K22" s="301"/>
      <c r="L22" s="301"/>
      <c r="M22" s="302"/>
      <c r="N22" s="495"/>
      <c r="O22" s="9"/>
      <c r="P22" s="10"/>
      <c r="Q22" s="11"/>
      <c r="R22" s="12"/>
      <c r="S22" s="13"/>
      <c r="T22" s="13"/>
      <c r="U22" s="13"/>
      <c r="V22" s="13"/>
      <c r="W22" s="13"/>
    </row>
    <row r="23" spans="1:23" ht="27" customHeight="1">
      <c r="A23" s="13"/>
      <c r="B23" s="614"/>
      <c r="C23" s="585" t="s">
        <v>287</v>
      </c>
      <c r="D23" s="542">
        <v>4.5</v>
      </c>
      <c r="E23" s="560" t="s">
        <v>345</v>
      </c>
      <c r="F23" s="452"/>
      <c r="G23" s="377" t="s">
        <v>296</v>
      </c>
      <c r="H23" s="376"/>
      <c r="I23" s="299"/>
      <c r="J23" s="300"/>
      <c r="K23" s="301"/>
      <c r="L23" s="301"/>
      <c r="M23" s="302"/>
      <c r="N23" s="495"/>
      <c r="O23" s="9"/>
      <c r="P23" s="10"/>
      <c r="Q23" s="11"/>
      <c r="R23" s="12"/>
      <c r="S23" s="13"/>
      <c r="T23" s="13"/>
      <c r="U23" s="13"/>
      <c r="V23" s="13"/>
      <c r="W23" s="13"/>
    </row>
    <row r="24" spans="1:23" ht="27" customHeight="1">
      <c r="A24" s="13"/>
      <c r="B24" s="614"/>
      <c r="C24" s="585" t="s">
        <v>288</v>
      </c>
      <c r="D24" s="542">
        <v>7.2</v>
      </c>
      <c r="E24" s="560" t="s">
        <v>345</v>
      </c>
      <c r="F24" s="452"/>
      <c r="G24" s="377" t="s">
        <v>296</v>
      </c>
      <c r="H24" s="376"/>
      <c r="I24" s="299"/>
      <c r="J24" s="300"/>
      <c r="K24" s="301"/>
      <c r="L24" s="301"/>
      <c r="M24" s="302"/>
      <c r="N24" s="495"/>
      <c r="O24" s="9"/>
      <c r="P24" s="10"/>
      <c r="Q24" s="11"/>
      <c r="R24" s="12"/>
      <c r="S24" s="13"/>
      <c r="T24" s="13"/>
      <c r="U24" s="13"/>
      <c r="V24" s="13"/>
      <c r="W24" s="13"/>
    </row>
    <row r="25" spans="1:23" ht="27" customHeight="1">
      <c r="A25" s="13"/>
      <c r="B25" s="614"/>
      <c r="C25" s="585" t="s">
        <v>289</v>
      </c>
      <c r="D25" s="542">
        <v>7.2</v>
      </c>
      <c r="E25" s="560" t="s">
        <v>345</v>
      </c>
      <c r="F25" s="452"/>
      <c r="G25" s="377" t="s">
        <v>296</v>
      </c>
      <c r="H25" s="376"/>
      <c r="I25" s="299"/>
      <c r="J25" s="300"/>
      <c r="K25" s="301"/>
      <c r="L25" s="301"/>
      <c r="M25" s="302"/>
      <c r="N25" s="495"/>
      <c r="O25" s="9"/>
      <c r="P25" s="10"/>
      <c r="Q25" s="11"/>
      <c r="R25" s="12"/>
      <c r="S25" s="13"/>
      <c r="T25" s="13"/>
      <c r="U25" s="13"/>
      <c r="V25" s="13"/>
      <c r="W25" s="13"/>
    </row>
    <row r="26" spans="1:23" ht="27" customHeight="1">
      <c r="A26" s="13"/>
      <c r="B26" s="614"/>
      <c r="C26" s="584" t="s">
        <v>316</v>
      </c>
      <c r="D26" s="543">
        <v>10.83</v>
      </c>
      <c r="E26" s="561" t="s">
        <v>342</v>
      </c>
      <c r="F26" s="484"/>
      <c r="G26" s="485" t="s">
        <v>296</v>
      </c>
      <c r="H26" s="376"/>
      <c r="I26" s="299"/>
      <c r="J26" s="300"/>
      <c r="K26" s="301"/>
      <c r="L26" s="301"/>
      <c r="M26" s="302"/>
      <c r="N26" s="495"/>
      <c r="O26" s="9"/>
      <c r="P26" s="10"/>
      <c r="Q26" s="11"/>
      <c r="R26" s="12"/>
      <c r="S26" s="13"/>
      <c r="T26" s="13"/>
      <c r="U26" s="13"/>
      <c r="V26" s="13"/>
      <c r="W26" s="13"/>
    </row>
    <row r="27" spans="1:23" ht="27" customHeight="1" thickBot="1">
      <c r="A27" s="13"/>
      <c r="B27" s="614"/>
      <c r="C27" s="585" t="s">
        <v>311</v>
      </c>
      <c r="D27" s="542">
        <v>4.5</v>
      </c>
      <c r="E27" s="561" t="s">
        <v>345</v>
      </c>
      <c r="F27" s="484"/>
      <c r="G27" s="393" t="s">
        <v>296</v>
      </c>
      <c r="H27" s="376"/>
      <c r="I27" s="299"/>
      <c r="J27" s="300"/>
      <c r="K27" s="301"/>
      <c r="L27" s="301"/>
      <c r="M27" s="302"/>
      <c r="N27" s="495"/>
      <c r="O27" s="9"/>
      <c r="P27" s="10"/>
      <c r="Q27" s="11"/>
      <c r="R27" s="12"/>
      <c r="S27" s="13"/>
      <c r="T27" s="13"/>
      <c r="U27" s="13"/>
      <c r="V27" s="13"/>
      <c r="W27" s="13"/>
    </row>
    <row r="28" spans="1:23" ht="27" customHeight="1" thickBot="1">
      <c r="A28" s="13"/>
      <c r="B28" s="615"/>
      <c r="C28" s="591" t="s">
        <v>318</v>
      </c>
      <c r="D28" s="544">
        <v>4.5</v>
      </c>
      <c r="E28" s="562" t="s">
        <v>342</v>
      </c>
      <c r="F28" s="453"/>
      <c r="G28" s="393" t="s">
        <v>296</v>
      </c>
      <c r="H28" s="376"/>
      <c r="I28" s="299"/>
      <c r="J28" s="300"/>
      <c r="K28" s="301"/>
      <c r="L28" s="301"/>
      <c r="M28" s="302"/>
      <c r="N28" s="495"/>
      <c r="O28" s="9"/>
      <c r="P28" s="10"/>
      <c r="Q28" s="11"/>
      <c r="R28" s="12"/>
      <c r="S28" s="13"/>
      <c r="T28" s="13"/>
      <c r="U28" s="13"/>
      <c r="V28" s="13"/>
      <c r="W28" s="13"/>
    </row>
    <row r="29" spans="1:23" ht="27" customHeight="1">
      <c r="A29" s="13"/>
      <c r="B29" s="608" t="s">
        <v>67</v>
      </c>
      <c r="C29" s="583" t="s">
        <v>68</v>
      </c>
      <c r="D29" s="536">
        <v>8.207999999999998</v>
      </c>
      <c r="E29" s="563"/>
      <c r="F29" s="445">
        <v>15.8</v>
      </c>
      <c r="G29" s="401" t="s">
        <v>296</v>
      </c>
      <c r="H29" s="179" t="s">
        <v>67</v>
      </c>
      <c r="I29" s="217" t="s">
        <v>68</v>
      </c>
      <c r="J29" s="186" t="s">
        <v>68</v>
      </c>
      <c r="K29" s="182">
        <v>15.8</v>
      </c>
      <c r="L29" s="183">
        <v>13.7</v>
      </c>
      <c r="M29" s="202">
        <f aca="true" t="shared" si="1" ref="M29:M59">+L29/K29</f>
        <v>0.8670886075949367</v>
      </c>
      <c r="N29" s="495"/>
      <c r="O29" s="9"/>
      <c r="P29" s="10"/>
      <c r="Q29" s="11"/>
      <c r="R29" s="12"/>
      <c r="S29" s="13"/>
      <c r="T29" s="13"/>
      <c r="U29" s="13"/>
      <c r="V29" s="13"/>
      <c r="W29" s="13"/>
    </row>
    <row r="30" spans="1:23" ht="27" customHeight="1">
      <c r="A30" s="13"/>
      <c r="B30" s="609"/>
      <c r="C30" s="592" t="s">
        <v>69</v>
      </c>
      <c r="D30" s="537">
        <v>13.68</v>
      </c>
      <c r="E30" s="564"/>
      <c r="F30" s="446">
        <v>60</v>
      </c>
      <c r="G30" s="397" t="s">
        <v>296</v>
      </c>
      <c r="H30" s="185"/>
      <c r="I30" s="223" t="s">
        <v>69</v>
      </c>
      <c r="J30" s="189" t="s">
        <v>69</v>
      </c>
      <c r="K30" s="187">
        <v>60</v>
      </c>
      <c r="L30" s="188">
        <v>13.7</v>
      </c>
      <c r="M30" s="184">
        <f t="shared" si="1"/>
        <v>0.22833333333333333</v>
      </c>
      <c r="N30" s="495"/>
      <c r="O30" s="9"/>
      <c r="P30" s="10"/>
      <c r="Q30" s="11"/>
      <c r="R30" s="12"/>
      <c r="S30" s="13"/>
      <c r="T30" s="13"/>
      <c r="U30" s="13"/>
      <c r="V30" s="13"/>
      <c r="W30" s="13"/>
    </row>
    <row r="31" spans="1:23" ht="27" customHeight="1" thickBot="1">
      <c r="A31" s="13"/>
      <c r="B31" s="611"/>
      <c r="C31" s="587" t="s">
        <v>27</v>
      </c>
      <c r="D31" s="538">
        <v>13.68</v>
      </c>
      <c r="E31" s="565"/>
      <c r="F31" s="448">
        <v>15.84</v>
      </c>
      <c r="G31" s="399" t="s">
        <v>296</v>
      </c>
      <c r="H31" s="195"/>
      <c r="I31" s="221" t="s">
        <v>27</v>
      </c>
      <c r="J31" s="205" t="s">
        <v>27</v>
      </c>
      <c r="K31" s="206">
        <v>15.84</v>
      </c>
      <c r="L31" s="207">
        <v>13.7</v>
      </c>
      <c r="M31" s="208">
        <f t="shared" si="1"/>
        <v>0.8648989898989898</v>
      </c>
      <c r="N31" s="495"/>
      <c r="O31" s="13"/>
      <c r="P31" s="14"/>
      <c r="Q31" s="11"/>
      <c r="R31" s="12"/>
      <c r="S31" s="13"/>
      <c r="T31" s="13"/>
      <c r="U31" s="13"/>
      <c r="V31" s="13"/>
      <c r="W31" s="13"/>
    </row>
    <row r="32" spans="1:23" ht="27" customHeight="1" thickBot="1">
      <c r="A32" s="13"/>
      <c r="B32" s="616" t="s">
        <v>151</v>
      </c>
      <c r="C32" s="593" t="s">
        <v>152</v>
      </c>
      <c r="D32" s="540">
        <v>4.18</v>
      </c>
      <c r="E32" s="566"/>
      <c r="F32" s="420">
        <v>4.18</v>
      </c>
      <c r="G32" s="402" t="s">
        <v>296</v>
      </c>
      <c r="H32" s="224" t="s">
        <v>151</v>
      </c>
      <c r="I32" s="225" t="s">
        <v>152</v>
      </c>
      <c r="J32" s="226" t="s">
        <v>152</v>
      </c>
      <c r="K32" s="227">
        <v>4.18</v>
      </c>
      <c r="L32" s="228">
        <v>4.18</v>
      </c>
      <c r="M32" s="229">
        <f t="shared" si="1"/>
        <v>1</v>
      </c>
      <c r="N32" s="495"/>
      <c r="O32" s="13"/>
      <c r="P32" s="14"/>
      <c r="Q32" s="11"/>
      <c r="R32" s="12"/>
      <c r="S32" s="13"/>
      <c r="T32" s="13"/>
      <c r="U32" s="13"/>
      <c r="V32" s="13"/>
      <c r="W32" s="13"/>
    </row>
    <row r="33" spans="1:23" ht="27" customHeight="1">
      <c r="A33" s="13"/>
      <c r="B33" s="608" t="s">
        <v>70</v>
      </c>
      <c r="C33" s="588" t="s">
        <v>71</v>
      </c>
      <c r="D33" s="536">
        <v>15.2</v>
      </c>
      <c r="E33" s="555" t="s">
        <v>312</v>
      </c>
      <c r="F33" s="445">
        <v>17.6</v>
      </c>
      <c r="G33" s="396" t="s">
        <v>295</v>
      </c>
      <c r="H33" s="179" t="s">
        <v>70</v>
      </c>
      <c r="I33" s="209" t="s">
        <v>71</v>
      </c>
      <c r="J33" s="201" t="s">
        <v>71</v>
      </c>
      <c r="K33" s="182">
        <v>17.6</v>
      </c>
      <c r="L33" s="183">
        <v>15.2</v>
      </c>
      <c r="M33" s="202">
        <f t="shared" si="1"/>
        <v>0.8636363636363635</v>
      </c>
      <c r="N33" s="495"/>
      <c r="O33" s="13"/>
      <c r="P33" s="14"/>
      <c r="Q33" s="11"/>
      <c r="R33" s="12"/>
      <c r="S33" s="13"/>
      <c r="T33" s="13"/>
      <c r="U33" s="13"/>
      <c r="V33" s="13"/>
      <c r="W33" s="13"/>
    </row>
    <row r="34" spans="1:23" ht="27" customHeight="1" thickBot="1">
      <c r="A34" s="13"/>
      <c r="B34" s="611"/>
      <c r="C34" s="587" t="s">
        <v>72</v>
      </c>
      <c r="D34" s="538">
        <v>15.2</v>
      </c>
      <c r="E34" s="567" t="s">
        <v>312</v>
      </c>
      <c r="F34" s="448">
        <v>17.6</v>
      </c>
      <c r="G34" s="399" t="s">
        <v>295</v>
      </c>
      <c r="H34" s="195"/>
      <c r="I34" s="211" t="s">
        <v>72</v>
      </c>
      <c r="J34" s="205" t="s">
        <v>72</v>
      </c>
      <c r="K34" s="206">
        <v>17.6</v>
      </c>
      <c r="L34" s="207">
        <v>15.2</v>
      </c>
      <c r="M34" s="208">
        <f t="shared" si="1"/>
        <v>0.8636363636363635</v>
      </c>
      <c r="N34" s="495"/>
      <c r="O34" s="13"/>
      <c r="P34" s="14"/>
      <c r="Q34" s="11"/>
      <c r="R34" s="12"/>
      <c r="S34" s="13"/>
      <c r="T34" s="13"/>
      <c r="U34" s="13"/>
      <c r="V34" s="13"/>
      <c r="W34" s="13"/>
    </row>
    <row r="35" spans="1:23" ht="27" customHeight="1">
      <c r="A35" s="13"/>
      <c r="B35" s="608" t="s">
        <v>73</v>
      </c>
      <c r="C35" s="588" t="s">
        <v>150</v>
      </c>
      <c r="D35" s="536">
        <v>15.2</v>
      </c>
      <c r="E35" s="555" t="s">
        <v>312</v>
      </c>
      <c r="F35" s="445">
        <v>17.6</v>
      </c>
      <c r="G35" s="396" t="s">
        <v>295</v>
      </c>
      <c r="H35" s="179" t="s">
        <v>73</v>
      </c>
      <c r="I35" s="209" t="s">
        <v>150</v>
      </c>
      <c r="J35" s="230" t="s">
        <v>61</v>
      </c>
      <c r="K35" s="182">
        <v>17.6</v>
      </c>
      <c r="L35" s="182" t="s">
        <v>211</v>
      </c>
      <c r="M35" s="219" t="e">
        <f t="shared" si="1"/>
        <v>#VALUE!</v>
      </c>
      <c r="N35" s="495"/>
      <c r="O35" s="13"/>
      <c r="P35" s="14"/>
      <c r="Q35" s="11"/>
      <c r="R35" s="12"/>
      <c r="S35" s="13"/>
      <c r="T35" s="13"/>
      <c r="U35" s="13"/>
      <c r="V35" s="13"/>
      <c r="W35" s="13"/>
    </row>
    <row r="36" spans="1:23" ht="27" customHeight="1">
      <c r="A36" s="13"/>
      <c r="B36" s="609"/>
      <c r="C36" s="585" t="s">
        <v>149</v>
      </c>
      <c r="D36" s="537">
        <v>14.44</v>
      </c>
      <c r="E36" s="556" t="s">
        <v>312</v>
      </c>
      <c r="F36" s="446">
        <v>16.7</v>
      </c>
      <c r="G36" s="397" t="s">
        <v>295</v>
      </c>
      <c r="H36" s="185"/>
      <c r="I36" s="210" t="s">
        <v>149</v>
      </c>
      <c r="J36" s="181" t="s">
        <v>56</v>
      </c>
      <c r="K36" s="187">
        <v>16.7</v>
      </c>
      <c r="L36" s="187" t="s">
        <v>211</v>
      </c>
      <c r="M36" s="220" t="e">
        <f t="shared" si="1"/>
        <v>#VALUE!</v>
      </c>
      <c r="N36" s="495"/>
      <c r="O36" s="13"/>
      <c r="P36" s="14"/>
      <c r="Q36" s="11"/>
      <c r="R36" s="12"/>
      <c r="S36" s="13"/>
      <c r="T36" s="13"/>
      <c r="U36" s="13"/>
      <c r="V36" s="13"/>
      <c r="W36" s="13"/>
    </row>
    <row r="37" spans="1:23" ht="27" customHeight="1" thickBot="1">
      <c r="A37" s="13"/>
      <c r="B37" s="609"/>
      <c r="C37" s="594" t="s">
        <v>153</v>
      </c>
      <c r="D37" s="537">
        <f>F37</f>
        <v>8.4</v>
      </c>
      <c r="E37" s="558" t="s">
        <v>328</v>
      </c>
      <c r="F37" s="446">
        <v>8.4</v>
      </c>
      <c r="G37" s="397" t="s">
        <v>295</v>
      </c>
      <c r="H37" s="185"/>
      <c r="I37" s="231" t="s">
        <v>153</v>
      </c>
      <c r="J37" s="189" t="s">
        <v>153</v>
      </c>
      <c r="K37" s="232">
        <v>8.4</v>
      </c>
      <c r="L37" s="232" t="s">
        <v>211</v>
      </c>
      <c r="M37" s="233" t="e">
        <f t="shared" si="1"/>
        <v>#VALUE!</v>
      </c>
      <c r="N37" s="499"/>
      <c r="O37" s="13"/>
      <c r="P37" s="14"/>
      <c r="Q37" s="11"/>
      <c r="R37" s="12"/>
      <c r="S37" s="13"/>
      <c r="T37" s="13"/>
      <c r="U37" s="13"/>
      <c r="V37" s="13"/>
      <c r="W37" s="13"/>
    </row>
    <row r="38" spans="1:23" ht="27" customHeight="1" thickBot="1">
      <c r="A38" s="13"/>
      <c r="B38" s="609"/>
      <c r="C38" s="585" t="s">
        <v>13</v>
      </c>
      <c r="D38" s="537">
        <v>10.83</v>
      </c>
      <c r="E38" s="553" t="s">
        <v>313</v>
      </c>
      <c r="F38" s="446">
        <v>11.88</v>
      </c>
      <c r="G38" s="396" t="s">
        <v>297</v>
      </c>
      <c r="H38" s="185"/>
      <c r="I38" s="180" t="s">
        <v>13</v>
      </c>
      <c r="J38" s="189" t="s">
        <v>13</v>
      </c>
      <c r="K38" s="187">
        <v>11.88</v>
      </c>
      <c r="L38" s="188">
        <v>10.8</v>
      </c>
      <c r="M38" s="184">
        <f t="shared" si="1"/>
        <v>0.9090909090909091</v>
      </c>
      <c r="N38" s="495"/>
      <c r="O38" s="13"/>
      <c r="P38" s="14"/>
      <c r="Q38" s="11"/>
      <c r="R38" s="12"/>
      <c r="S38" s="13"/>
      <c r="T38" s="13"/>
      <c r="U38" s="13"/>
      <c r="V38" s="13"/>
      <c r="W38" s="13"/>
    </row>
    <row r="39" spans="1:23" ht="27" customHeight="1" thickBot="1">
      <c r="A39" s="13"/>
      <c r="B39" s="609"/>
      <c r="C39" s="585" t="s">
        <v>14</v>
      </c>
      <c r="D39" s="537">
        <v>9.5</v>
      </c>
      <c r="E39" s="553" t="s">
        <v>313</v>
      </c>
      <c r="F39" s="446">
        <v>8.4</v>
      </c>
      <c r="G39" s="396" t="s">
        <v>297</v>
      </c>
      <c r="H39" s="185"/>
      <c r="I39" s="180" t="s">
        <v>14</v>
      </c>
      <c r="J39" s="189" t="s">
        <v>14</v>
      </c>
      <c r="K39" s="187">
        <v>8.4</v>
      </c>
      <c r="L39" s="188">
        <v>9.5</v>
      </c>
      <c r="M39" s="184">
        <f t="shared" si="1"/>
        <v>1.130952380952381</v>
      </c>
      <c r="N39" s="495"/>
      <c r="O39" s="13"/>
      <c r="P39" s="14"/>
      <c r="Q39" s="11"/>
      <c r="R39" s="12"/>
      <c r="S39" s="13"/>
      <c r="T39" s="13"/>
      <c r="U39" s="13"/>
      <c r="V39" s="13"/>
      <c r="W39" s="13"/>
    </row>
    <row r="40" spans="1:23" ht="27" customHeight="1" thickBot="1">
      <c r="A40" s="13"/>
      <c r="B40" s="609"/>
      <c r="C40" s="585" t="s">
        <v>15</v>
      </c>
      <c r="D40" s="537">
        <v>6.84</v>
      </c>
      <c r="E40" s="553" t="s">
        <v>313</v>
      </c>
      <c r="F40" s="446">
        <v>7.04</v>
      </c>
      <c r="G40" s="396" t="s">
        <v>297</v>
      </c>
      <c r="H40" s="185"/>
      <c r="I40" s="180" t="s">
        <v>15</v>
      </c>
      <c r="J40" s="181" t="s">
        <v>210</v>
      </c>
      <c r="K40" s="187">
        <v>7.04</v>
      </c>
      <c r="L40" s="188">
        <v>6.8</v>
      </c>
      <c r="M40" s="184">
        <f t="shared" si="1"/>
        <v>0.9659090909090908</v>
      </c>
      <c r="N40" s="499"/>
      <c r="O40" s="15"/>
      <c r="P40" s="12"/>
      <c r="Q40" s="11"/>
      <c r="R40" s="12"/>
      <c r="S40" s="15"/>
      <c r="T40" s="13"/>
      <c r="U40" s="13"/>
      <c r="V40" s="13"/>
      <c r="W40" s="13"/>
    </row>
    <row r="41" spans="1:23" ht="27" customHeight="1">
      <c r="A41" s="13"/>
      <c r="B41" s="609"/>
      <c r="C41" s="585" t="s">
        <v>324</v>
      </c>
      <c r="D41" s="537">
        <v>15.2</v>
      </c>
      <c r="E41" s="553" t="s">
        <v>357</v>
      </c>
      <c r="F41" s="446">
        <v>18</v>
      </c>
      <c r="G41" s="396" t="s">
        <v>297</v>
      </c>
      <c r="H41" s="185"/>
      <c r="I41" s="180" t="s">
        <v>17</v>
      </c>
      <c r="J41" s="189" t="s">
        <v>17</v>
      </c>
      <c r="K41" s="187">
        <v>18</v>
      </c>
      <c r="L41" s="188">
        <v>15.2</v>
      </c>
      <c r="M41" s="184">
        <f t="shared" si="1"/>
        <v>0.8444444444444444</v>
      </c>
      <c r="N41" s="495"/>
      <c r="O41" s="15"/>
      <c r="P41" s="12"/>
      <c r="Q41" s="11"/>
      <c r="R41" s="12"/>
      <c r="S41" s="15"/>
      <c r="T41" s="13"/>
      <c r="U41" s="13"/>
      <c r="V41" s="13"/>
      <c r="W41" s="13"/>
    </row>
    <row r="42" spans="1:23" ht="27" customHeight="1" thickBot="1">
      <c r="A42" s="13"/>
      <c r="B42" s="609"/>
      <c r="C42" s="585" t="s">
        <v>167</v>
      </c>
      <c r="D42" s="537">
        <f>F42</f>
        <v>7.92</v>
      </c>
      <c r="E42" s="558" t="s">
        <v>327</v>
      </c>
      <c r="F42" s="446">
        <v>7.92</v>
      </c>
      <c r="G42" s="397" t="s">
        <v>295</v>
      </c>
      <c r="H42" s="185"/>
      <c r="I42" s="210" t="s">
        <v>167</v>
      </c>
      <c r="J42" s="189" t="s">
        <v>167</v>
      </c>
      <c r="K42" s="187">
        <v>7.92</v>
      </c>
      <c r="L42" s="187" t="s">
        <v>214</v>
      </c>
      <c r="M42" s="220" t="e">
        <f t="shared" si="1"/>
        <v>#VALUE!</v>
      </c>
      <c r="N42" s="495"/>
      <c r="O42" s="13"/>
      <c r="P42" s="14"/>
      <c r="Q42" s="11"/>
      <c r="R42" s="12"/>
      <c r="S42" s="13"/>
      <c r="T42" s="13"/>
      <c r="U42" s="13"/>
      <c r="V42" s="13"/>
      <c r="W42" s="13"/>
    </row>
    <row r="43" spans="1:23" ht="27" customHeight="1">
      <c r="A43" s="13"/>
      <c r="B43" s="609"/>
      <c r="C43" s="585" t="s">
        <v>148</v>
      </c>
      <c r="D43" s="537">
        <v>28.5</v>
      </c>
      <c r="E43" s="553" t="s">
        <v>313</v>
      </c>
      <c r="F43" s="446">
        <v>18</v>
      </c>
      <c r="G43" s="396" t="s">
        <v>297</v>
      </c>
      <c r="H43" s="185"/>
      <c r="I43" s="180" t="s">
        <v>148</v>
      </c>
      <c r="J43" s="189" t="s">
        <v>148</v>
      </c>
      <c r="K43" s="187">
        <v>18</v>
      </c>
      <c r="L43" s="187">
        <v>10.8</v>
      </c>
      <c r="M43" s="184">
        <f t="shared" si="1"/>
        <v>0.6000000000000001</v>
      </c>
      <c r="N43" s="495"/>
      <c r="O43" s="13"/>
      <c r="P43" s="14"/>
      <c r="Q43" s="11"/>
      <c r="R43" s="12"/>
      <c r="S43" s="13"/>
      <c r="T43" s="13"/>
      <c r="U43" s="13"/>
      <c r="V43" s="13"/>
      <c r="W43" s="13"/>
    </row>
    <row r="44" spans="1:23" ht="27" customHeight="1" thickBot="1">
      <c r="A44" s="13"/>
      <c r="B44" s="609"/>
      <c r="C44" s="585" t="s">
        <v>333</v>
      </c>
      <c r="D44" s="537">
        <v>18</v>
      </c>
      <c r="E44" s="564"/>
      <c r="F44" s="446">
        <v>18</v>
      </c>
      <c r="G44" s="397" t="s">
        <v>296</v>
      </c>
      <c r="H44" s="185"/>
      <c r="I44" s="180" t="s">
        <v>166</v>
      </c>
      <c r="J44" s="181" t="s">
        <v>215</v>
      </c>
      <c r="K44" s="187">
        <v>18</v>
      </c>
      <c r="L44" s="187" t="s">
        <v>211</v>
      </c>
      <c r="M44" s="220" t="e">
        <f t="shared" si="1"/>
        <v>#VALUE!</v>
      </c>
      <c r="N44" s="495"/>
      <c r="O44" s="13"/>
      <c r="P44" s="14"/>
      <c r="Q44" s="11"/>
      <c r="R44" s="12"/>
      <c r="S44" s="13"/>
      <c r="T44" s="13"/>
      <c r="U44" s="13"/>
      <c r="V44" s="13"/>
      <c r="W44" s="13"/>
    </row>
    <row r="45" spans="1:23" ht="27" customHeight="1" thickBot="1">
      <c r="A45" s="13"/>
      <c r="B45" s="609"/>
      <c r="C45" s="585" t="s">
        <v>18</v>
      </c>
      <c r="D45" s="537">
        <v>6.84</v>
      </c>
      <c r="E45" s="553" t="s">
        <v>313</v>
      </c>
      <c r="F45" s="446">
        <v>7.92</v>
      </c>
      <c r="G45" s="396" t="s">
        <v>297</v>
      </c>
      <c r="H45" s="185"/>
      <c r="I45" s="180" t="s">
        <v>18</v>
      </c>
      <c r="J45" s="181" t="s">
        <v>210</v>
      </c>
      <c r="K45" s="187">
        <v>7.92</v>
      </c>
      <c r="L45" s="188">
        <v>6.8</v>
      </c>
      <c r="M45" s="184">
        <f t="shared" si="1"/>
        <v>0.8585858585858586</v>
      </c>
      <c r="N45" s="495"/>
      <c r="O45" s="13"/>
      <c r="P45" s="14"/>
      <c r="Q45" s="11"/>
      <c r="R45" s="12"/>
      <c r="S45" s="13"/>
      <c r="T45" s="13"/>
      <c r="U45" s="13"/>
      <c r="V45" s="13"/>
      <c r="W45" s="13"/>
    </row>
    <row r="46" spans="1:23" ht="27" customHeight="1">
      <c r="A46" s="13"/>
      <c r="B46" s="610"/>
      <c r="C46" s="586" t="s">
        <v>19</v>
      </c>
      <c r="D46" s="545">
        <v>11.88</v>
      </c>
      <c r="E46" s="553" t="s">
        <v>313</v>
      </c>
      <c r="F46" s="447"/>
      <c r="G46" s="396" t="s">
        <v>297</v>
      </c>
      <c r="H46" s="190"/>
      <c r="I46" s="191"/>
      <c r="J46" s="491"/>
      <c r="K46" s="192"/>
      <c r="L46" s="193"/>
      <c r="M46" s="194"/>
      <c r="N46" s="495"/>
      <c r="O46" s="13"/>
      <c r="P46" s="14"/>
      <c r="Q46" s="11"/>
      <c r="R46" s="12"/>
      <c r="S46" s="13"/>
      <c r="T46" s="13"/>
      <c r="U46" s="13"/>
      <c r="V46" s="13"/>
      <c r="W46" s="13"/>
    </row>
    <row r="47" spans="1:23" ht="27" customHeight="1" thickBot="1">
      <c r="A47" s="13"/>
      <c r="B47" s="611"/>
      <c r="C47" s="595" t="s">
        <v>325</v>
      </c>
      <c r="D47" s="546">
        <v>15.2</v>
      </c>
      <c r="E47" s="562" t="s">
        <v>343</v>
      </c>
      <c r="F47" s="447"/>
      <c r="G47" s="398" t="s">
        <v>296</v>
      </c>
      <c r="H47" s="190"/>
      <c r="I47" s="191"/>
      <c r="J47" s="491"/>
      <c r="K47" s="192"/>
      <c r="L47" s="193"/>
      <c r="M47" s="194"/>
      <c r="N47" s="495"/>
      <c r="O47" s="13"/>
      <c r="P47" s="14"/>
      <c r="Q47" s="11"/>
      <c r="R47" s="12"/>
      <c r="S47" s="13"/>
      <c r="T47" s="13"/>
      <c r="U47" s="13"/>
      <c r="V47" s="13"/>
      <c r="W47" s="13"/>
    </row>
    <row r="48" spans="1:23" ht="27" customHeight="1">
      <c r="A48" s="13"/>
      <c r="B48" s="608" t="s">
        <v>74</v>
      </c>
      <c r="C48" s="588" t="s">
        <v>20</v>
      </c>
      <c r="D48" s="536">
        <v>18</v>
      </c>
      <c r="E48" s="552" t="s">
        <v>313</v>
      </c>
      <c r="F48" s="445">
        <v>18</v>
      </c>
      <c r="G48" s="396" t="s">
        <v>297</v>
      </c>
      <c r="H48" s="179" t="s">
        <v>74</v>
      </c>
      <c r="I48" s="217" t="s">
        <v>20</v>
      </c>
      <c r="J48" s="181" t="s">
        <v>215</v>
      </c>
      <c r="K48" s="182">
        <v>18</v>
      </c>
      <c r="L48" s="182" t="s">
        <v>211</v>
      </c>
      <c r="M48" s="219" t="e">
        <f t="shared" si="1"/>
        <v>#VALUE!</v>
      </c>
      <c r="N48" s="495"/>
      <c r="O48" s="13"/>
      <c r="P48" s="14"/>
      <c r="Q48" s="11"/>
      <c r="R48" s="12"/>
      <c r="S48" s="13"/>
      <c r="T48" s="13"/>
      <c r="U48" s="13"/>
      <c r="V48" s="13"/>
      <c r="W48" s="13"/>
    </row>
    <row r="49" spans="1:23" ht="27" customHeight="1" thickBot="1">
      <c r="A49" s="13"/>
      <c r="B49" s="611"/>
      <c r="C49" s="587" t="s">
        <v>21</v>
      </c>
      <c r="D49" s="538">
        <v>9.503999999999998</v>
      </c>
      <c r="E49" s="557" t="s">
        <v>313</v>
      </c>
      <c r="F49" s="448">
        <v>9.5</v>
      </c>
      <c r="G49" s="399" t="s">
        <v>297</v>
      </c>
      <c r="H49" s="195"/>
      <c r="I49" s="211" t="s">
        <v>21</v>
      </c>
      <c r="J49" s="205" t="s">
        <v>21</v>
      </c>
      <c r="K49" s="206">
        <v>9.5</v>
      </c>
      <c r="L49" s="207">
        <v>9.5</v>
      </c>
      <c r="M49" s="208">
        <f t="shared" si="1"/>
        <v>1</v>
      </c>
      <c r="N49" s="495"/>
      <c r="O49" s="13"/>
      <c r="P49" s="14"/>
      <c r="Q49" s="11"/>
      <c r="R49" s="12"/>
      <c r="S49" s="13"/>
      <c r="T49" s="13"/>
      <c r="U49" s="13"/>
      <c r="V49" s="13"/>
      <c r="W49" s="13"/>
    </row>
    <row r="50" spans="1:23" ht="27" customHeight="1" thickBot="1">
      <c r="A50" s="13"/>
      <c r="B50" s="613" t="s">
        <v>75</v>
      </c>
      <c r="C50" s="590" t="s">
        <v>28</v>
      </c>
      <c r="D50" s="540">
        <v>10.8</v>
      </c>
      <c r="E50" s="568" t="s">
        <v>313</v>
      </c>
      <c r="F50" s="454">
        <v>10.8</v>
      </c>
      <c r="G50" s="403" t="s">
        <v>297</v>
      </c>
      <c r="H50" s="212" t="s">
        <v>75</v>
      </c>
      <c r="I50" s="234" t="s">
        <v>28</v>
      </c>
      <c r="J50" s="235" t="s">
        <v>28</v>
      </c>
      <c r="K50" s="215">
        <v>10.8</v>
      </c>
      <c r="L50" s="236">
        <v>10.8</v>
      </c>
      <c r="M50" s="216">
        <f t="shared" si="1"/>
        <v>1</v>
      </c>
      <c r="N50" s="495"/>
      <c r="O50" s="13"/>
      <c r="P50" s="14"/>
      <c r="Q50" s="11"/>
      <c r="R50" s="12"/>
      <c r="S50" s="13"/>
      <c r="T50" s="13"/>
      <c r="U50" s="13"/>
      <c r="V50" s="13"/>
      <c r="W50" s="13"/>
    </row>
    <row r="51" spans="1:23" ht="27" customHeight="1" thickBot="1">
      <c r="A51" s="13"/>
      <c r="B51" s="608" t="s">
        <v>77</v>
      </c>
      <c r="C51" s="588" t="s">
        <v>42</v>
      </c>
      <c r="D51" s="536">
        <v>30</v>
      </c>
      <c r="E51" s="552" t="s">
        <v>313</v>
      </c>
      <c r="F51" s="445">
        <v>60</v>
      </c>
      <c r="G51" s="396" t="s">
        <v>297</v>
      </c>
      <c r="H51" s="179" t="s">
        <v>77</v>
      </c>
      <c r="I51" s="217" t="s">
        <v>42</v>
      </c>
      <c r="J51" s="201" t="s">
        <v>42</v>
      </c>
      <c r="K51" s="182">
        <v>60</v>
      </c>
      <c r="L51" s="183">
        <v>30</v>
      </c>
      <c r="M51" s="202">
        <f t="shared" si="1"/>
        <v>0.5</v>
      </c>
      <c r="N51" s="495"/>
      <c r="O51" s="13"/>
      <c r="P51" s="14"/>
      <c r="Q51" s="11"/>
      <c r="R51" s="12"/>
      <c r="S51" s="13"/>
      <c r="T51" s="13"/>
      <c r="U51" s="13"/>
      <c r="V51" s="13"/>
      <c r="W51" s="13"/>
    </row>
    <row r="52" spans="1:23" ht="27" customHeight="1" thickBot="1">
      <c r="A52" s="13"/>
      <c r="B52" s="609"/>
      <c r="C52" s="585" t="s">
        <v>147</v>
      </c>
      <c r="D52" s="537">
        <v>30</v>
      </c>
      <c r="E52" s="553" t="s">
        <v>313</v>
      </c>
      <c r="F52" s="446">
        <v>35</v>
      </c>
      <c r="G52" s="396" t="s">
        <v>297</v>
      </c>
      <c r="H52" s="185"/>
      <c r="I52" s="180" t="s">
        <v>147</v>
      </c>
      <c r="J52" s="189" t="s">
        <v>147</v>
      </c>
      <c r="K52" s="187">
        <v>35</v>
      </c>
      <c r="L52" s="188">
        <v>30</v>
      </c>
      <c r="M52" s="184">
        <f t="shared" si="1"/>
        <v>0.8571428571428571</v>
      </c>
      <c r="N52" s="495"/>
      <c r="O52" s="13"/>
      <c r="P52" s="14"/>
      <c r="Q52" s="11"/>
      <c r="R52" s="12"/>
      <c r="S52" s="13"/>
      <c r="T52" s="13"/>
      <c r="U52" s="13"/>
      <c r="V52" s="13"/>
      <c r="W52" s="13"/>
    </row>
    <row r="53" spans="1:23" ht="27" customHeight="1">
      <c r="A53" s="13"/>
      <c r="B53" s="609"/>
      <c r="C53" s="585" t="s">
        <v>43</v>
      </c>
      <c r="D53" s="537">
        <v>27</v>
      </c>
      <c r="E53" s="553" t="s">
        <v>313</v>
      </c>
      <c r="F53" s="446">
        <v>27</v>
      </c>
      <c r="G53" s="396" t="s">
        <v>297</v>
      </c>
      <c r="H53" s="185"/>
      <c r="I53" s="180" t="s">
        <v>43</v>
      </c>
      <c r="J53" s="189" t="s">
        <v>43</v>
      </c>
      <c r="K53" s="187">
        <v>27</v>
      </c>
      <c r="L53" s="188">
        <v>27</v>
      </c>
      <c r="M53" s="184">
        <f t="shared" si="1"/>
        <v>1</v>
      </c>
      <c r="N53" s="495"/>
      <c r="O53" s="13"/>
      <c r="P53" s="14"/>
      <c r="Q53" s="11"/>
      <c r="R53" s="12"/>
      <c r="S53" s="13"/>
      <c r="T53" s="13"/>
      <c r="U53" s="13"/>
      <c r="V53" s="13"/>
      <c r="W53" s="13"/>
    </row>
    <row r="54" spans="1:23" ht="27" customHeight="1" thickBot="1">
      <c r="A54" s="13"/>
      <c r="B54" s="609"/>
      <c r="C54" s="585" t="s">
        <v>78</v>
      </c>
      <c r="D54" s="537">
        <f>F54</f>
        <v>8</v>
      </c>
      <c r="E54" s="569" t="s">
        <v>237</v>
      </c>
      <c r="F54" s="446">
        <v>8</v>
      </c>
      <c r="G54" s="397" t="s">
        <v>296</v>
      </c>
      <c r="H54" s="185"/>
      <c r="I54" s="180" t="s">
        <v>78</v>
      </c>
      <c r="J54" s="189" t="s">
        <v>78</v>
      </c>
      <c r="K54" s="187">
        <v>8</v>
      </c>
      <c r="L54" s="187" t="s">
        <v>211</v>
      </c>
      <c r="M54" s="220" t="e">
        <f t="shared" si="1"/>
        <v>#VALUE!</v>
      </c>
      <c r="N54" s="495"/>
      <c r="O54" s="13"/>
      <c r="P54" s="14"/>
      <c r="Q54" s="11"/>
      <c r="R54" s="12"/>
      <c r="S54" s="13"/>
      <c r="T54" s="13"/>
      <c r="U54" s="13"/>
      <c r="V54" s="13"/>
      <c r="W54" s="13"/>
    </row>
    <row r="55" spans="1:23" ht="27" customHeight="1">
      <c r="A55" s="13"/>
      <c r="B55" s="609"/>
      <c r="C55" s="585" t="s">
        <v>79</v>
      </c>
      <c r="D55" s="537">
        <v>30</v>
      </c>
      <c r="E55" s="553" t="s">
        <v>313</v>
      </c>
      <c r="F55" s="446">
        <v>24.3</v>
      </c>
      <c r="G55" s="396" t="s">
        <v>297</v>
      </c>
      <c r="H55" s="185"/>
      <c r="I55" s="180" t="s">
        <v>79</v>
      </c>
      <c r="J55" s="189" t="s">
        <v>79</v>
      </c>
      <c r="K55" s="187">
        <v>24.3</v>
      </c>
      <c r="L55" s="187" t="s">
        <v>211</v>
      </c>
      <c r="M55" s="220" t="e">
        <f t="shared" si="1"/>
        <v>#VALUE!</v>
      </c>
      <c r="N55" s="495"/>
      <c r="O55" s="13"/>
      <c r="P55" s="14"/>
      <c r="Q55" s="11"/>
      <c r="R55" s="12"/>
      <c r="S55" s="13"/>
      <c r="T55" s="13"/>
      <c r="U55" s="13"/>
      <c r="V55" s="13"/>
      <c r="W55" s="13"/>
    </row>
    <row r="56" spans="1:23" ht="27" customHeight="1" thickBot="1">
      <c r="A56" s="13"/>
      <c r="B56" s="611"/>
      <c r="C56" s="587" t="s">
        <v>44</v>
      </c>
      <c r="D56" s="538">
        <f>F56</f>
        <v>7.92</v>
      </c>
      <c r="E56" s="570" t="s">
        <v>237</v>
      </c>
      <c r="F56" s="448">
        <v>7.92</v>
      </c>
      <c r="G56" s="399" t="s">
        <v>296</v>
      </c>
      <c r="H56" s="195"/>
      <c r="I56" s="221" t="s">
        <v>44</v>
      </c>
      <c r="J56" s="205" t="s">
        <v>44</v>
      </c>
      <c r="K56" s="206">
        <v>7.92</v>
      </c>
      <c r="L56" s="206" t="s">
        <v>211</v>
      </c>
      <c r="M56" s="222" t="e">
        <f t="shared" si="1"/>
        <v>#VALUE!</v>
      </c>
      <c r="N56" s="495"/>
      <c r="O56" s="13"/>
      <c r="P56" s="14"/>
      <c r="Q56" s="11"/>
      <c r="R56" s="12"/>
      <c r="S56" s="13"/>
      <c r="T56" s="13"/>
      <c r="U56" s="13"/>
      <c r="V56" s="13"/>
      <c r="W56" s="13"/>
    </row>
    <row r="57" spans="1:23" ht="27" customHeight="1" thickBot="1">
      <c r="A57" s="13"/>
      <c r="B57" s="613" t="s">
        <v>22</v>
      </c>
      <c r="C57" s="590" t="s">
        <v>22</v>
      </c>
      <c r="D57" s="540">
        <v>29.25</v>
      </c>
      <c r="E57" s="571" t="s">
        <v>313</v>
      </c>
      <c r="F57" s="454">
        <v>9</v>
      </c>
      <c r="G57" s="403" t="s">
        <v>296</v>
      </c>
      <c r="H57" s="212" t="s">
        <v>22</v>
      </c>
      <c r="I57" s="213" t="s">
        <v>22</v>
      </c>
      <c r="J57" s="239" t="s">
        <v>217</v>
      </c>
      <c r="K57" s="215">
        <v>9</v>
      </c>
      <c r="L57" s="215" t="s">
        <v>211</v>
      </c>
      <c r="M57" s="240" t="e">
        <f t="shared" si="1"/>
        <v>#VALUE!</v>
      </c>
      <c r="N57" s="495"/>
      <c r="O57" s="13"/>
      <c r="P57" s="14"/>
      <c r="Q57" s="11"/>
      <c r="R57" s="12"/>
      <c r="S57" s="13"/>
      <c r="T57" s="13"/>
      <c r="U57" s="13"/>
      <c r="V57" s="13"/>
      <c r="W57" s="13"/>
    </row>
    <row r="58" spans="1:23" ht="27" customHeight="1" thickBot="1">
      <c r="A58" s="13"/>
      <c r="B58" s="608" t="s">
        <v>233</v>
      </c>
      <c r="C58" s="588" t="s">
        <v>81</v>
      </c>
      <c r="D58" s="536">
        <v>22.5</v>
      </c>
      <c r="E58" s="563"/>
      <c r="F58" s="445">
        <v>22.5</v>
      </c>
      <c r="G58" s="396" t="s">
        <v>296</v>
      </c>
      <c r="H58" s="179" t="s">
        <v>80</v>
      </c>
      <c r="I58" s="217" t="s">
        <v>81</v>
      </c>
      <c r="J58" s="241" t="s">
        <v>218</v>
      </c>
      <c r="K58" s="182">
        <v>22.5</v>
      </c>
      <c r="L58" s="183">
        <v>22.5</v>
      </c>
      <c r="M58" s="202">
        <f t="shared" si="1"/>
        <v>1</v>
      </c>
      <c r="N58" s="495"/>
      <c r="O58" s="13"/>
      <c r="P58" s="14"/>
      <c r="Q58" s="11"/>
      <c r="R58" s="12"/>
      <c r="S58" s="13"/>
      <c r="T58" s="13"/>
      <c r="U58" s="13"/>
      <c r="V58" s="13"/>
      <c r="W58" s="13"/>
    </row>
    <row r="59" spans="1:23" ht="27" customHeight="1" thickBot="1">
      <c r="A59" s="13"/>
      <c r="B59" s="611"/>
      <c r="C59" s="587" t="s">
        <v>45</v>
      </c>
      <c r="D59" s="538">
        <v>9</v>
      </c>
      <c r="E59" s="565"/>
      <c r="F59" s="446">
        <v>9</v>
      </c>
      <c r="G59" s="397" t="s">
        <v>296</v>
      </c>
      <c r="H59" s="185"/>
      <c r="I59" s="180" t="s">
        <v>45</v>
      </c>
      <c r="J59" s="241" t="s">
        <v>219</v>
      </c>
      <c r="K59" s="187">
        <v>9</v>
      </c>
      <c r="L59" s="188">
        <v>9</v>
      </c>
      <c r="M59" s="184">
        <f t="shared" si="1"/>
        <v>1</v>
      </c>
      <c r="N59" s="495"/>
      <c r="O59" s="13"/>
      <c r="P59" s="14"/>
      <c r="Q59" s="11"/>
      <c r="R59" s="12"/>
      <c r="S59" s="13"/>
      <c r="T59" s="13"/>
      <c r="U59" s="13"/>
      <c r="V59" s="13"/>
      <c r="W59" s="13"/>
    </row>
    <row r="60" spans="1:23" ht="27" customHeight="1" thickBot="1">
      <c r="A60" s="13"/>
      <c r="B60" s="608" t="s">
        <v>290</v>
      </c>
      <c r="C60" s="588" t="s">
        <v>76</v>
      </c>
      <c r="D60" s="536">
        <v>8</v>
      </c>
      <c r="E60" s="563"/>
      <c r="F60" s="445">
        <v>8</v>
      </c>
      <c r="G60" s="401" t="s">
        <v>296</v>
      </c>
      <c r="H60" s="310"/>
      <c r="I60" s="311"/>
      <c r="J60" s="241"/>
      <c r="K60" s="312"/>
      <c r="L60" s="313"/>
      <c r="M60" s="314"/>
      <c r="N60" s="495"/>
      <c r="O60" s="13"/>
      <c r="P60" s="14"/>
      <c r="Q60" s="11"/>
      <c r="R60" s="12"/>
      <c r="S60" s="13"/>
      <c r="T60" s="13"/>
      <c r="U60" s="13"/>
      <c r="V60" s="13"/>
      <c r="W60" s="13"/>
    </row>
    <row r="61" spans="1:23" ht="27" customHeight="1" thickBot="1">
      <c r="A61" s="13"/>
      <c r="B61" s="609"/>
      <c r="C61" s="585" t="s">
        <v>172</v>
      </c>
      <c r="D61" s="537">
        <v>8.45344544540677</v>
      </c>
      <c r="E61" s="553" t="s">
        <v>313</v>
      </c>
      <c r="F61" s="446">
        <v>18</v>
      </c>
      <c r="G61" s="396" t="s">
        <v>297</v>
      </c>
      <c r="H61" s="310"/>
      <c r="I61" s="311"/>
      <c r="J61" s="241"/>
      <c r="K61" s="312"/>
      <c r="L61" s="313"/>
      <c r="M61" s="314"/>
      <c r="N61" s="495"/>
      <c r="O61" s="13"/>
      <c r="P61" s="14"/>
      <c r="Q61" s="11"/>
      <c r="R61" s="12"/>
      <c r="S61" s="13"/>
      <c r="T61" s="13"/>
      <c r="U61" s="13"/>
      <c r="V61" s="13"/>
      <c r="W61" s="13"/>
    </row>
    <row r="62" spans="1:23" ht="27" customHeight="1" thickBot="1">
      <c r="A62" s="13"/>
      <c r="B62" s="610"/>
      <c r="C62" s="594" t="s">
        <v>197</v>
      </c>
      <c r="D62" s="537">
        <v>8.45344544540677</v>
      </c>
      <c r="E62" s="553" t="s">
        <v>313</v>
      </c>
      <c r="F62" s="447">
        <v>6</v>
      </c>
      <c r="G62" s="396" t="s">
        <v>297</v>
      </c>
      <c r="H62" s="310"/>
      <c r="I62" s="311"/>
      <c r="J62" s="241"/>
      <c r="K62" s="312"/>
      <c r="L62" s="313"/>
      <c r="M62" s="314"/>
      <c r="N62" s="495"/>
      <c r="O62" s="13"/>
      <c r="P62" s="14"/>
      <c r="Q62" s="11"/>
      <c r="R62" s="12"/>
      <c r="S62" s="13"/>
      <c r="T62" s="13"/>
      <c r="U62" s="13"/>
      <c r="V62" s="13"/>
      <c r="W62" s="13"/>
    </row>
    <row r="63" spans="1:23" ht="27" customHeight="1" thickBot="1">
      <c r="A63" s="13"/>
      <c r="B63" s="610"/>
      <c r="C63" s="585" t="s">
        <v>174</v>
      </c>
      <c r="D63" s="537">
        <v>29.25</v>
      </c>
      <c r="E63" s="564"/>
      <c r="F63" s="447">
        <v>17.1</v>
      </c>
      <c r="G63" s="397" t="s">
        <v>296</v>
      </c>
      <c r="H63" s="310"/>
      <c r="I63" s="311"/>
      <c r="J63" s="241"/>
      <c r="K63" s="312"/>
      <c r="L63" s="313"/>
      <c r="M63" s="314"/>
      <c r="N63" s="495"/>
      <c r="O63" s="13"/>
      <c r="P63" s="14"/>
      <c r="Q63" s="11"/>
      <c r="R63" s="12"/>
      <c r="S63" s="13"/>
      <c r="T63" s="13"/>
      <c r="U63" s="13"/>
      <c r="V63" s="13"/>
      <c r="W63" s="13"/>
    </row>
    <row r="64" spans="1:23" ht="27" customHeight="1" thickBot="1">
      <c r="A64" s="13"/>
      <c r="B64" s="610"/>
      <c r="C64" s="586" t="s">
        <v>173</v>
      </c>
      <c r="D64" s="545">
        <v>29.25</v>
      </c>
      <c r="E64" s="564"/>
      <c r="F64" s="447"/>
      <c r="G64" s="404" t="s">
        <v>296</v>
      </c>
      <c r="H64" s="310"/>
      <c r="I64" s="311"/>
      <c r="J64" s="241"/>
      <c r="K64" s="312"/>
      <c r="L64" s="313"/>
      <c r="M64" s="314"/>
      <c r="N64" s="495"/>
      <c r="O64" s="13"/>
      <c r="P64" s="14"/>
      <c r="Q64" s="11"/>
      <c r="R64" s="12"/>
      <c r="S64" s="13"/>
      <c r="T64" s="13"/>
      <c r="U64" s="13"/>
      <c r="V64" s="13"/>
      <c r="W64" s="13"/>
    </row>
    <row r="65" spans="1:23" ht="27" customHeight="1" thickBot="1">
      <c r="A65" s="13"/>
      <c r="B65" s="610"/>
      <c r="C65" s="596" t="s">
        <v>319</v>
      </c>
      <c r="D65" s="547">
        <v>10.83</v>
      </c>
      <c r="E65" s="560" t="s">
        <v>358</v>
      </c>
      <c r="F65" s="447"/>
      <c r="G65" s="396" t="s">
        <v>297</v>
      </c>
      <c r="H65" s="310"/>
      <c r="I65" s="311"/>
      <c r="J65" s="241"/>
      <c r="K65" s="312"/>
      <c r="L65" s="313"/>
      <c r="M65" s="314"/>
      <c r="N65" s="495"/>
      <c r="O65" s="13"/>
      <c r="P65" s="14"/>
      <c r="Q65" s="11"/>
      <c r="R65" s="12"/>
      <c r="S65" s="13"/>
      <c r="T65" s="13"/>
      <c r="U65" s="13"/>
      <c r="V65" s="13"/>
      <c r="W65" s="13"/>
    </row>
    <row r="66" spans="1:23" ht="27" customHeight="1" thickBot="1">
      <c r="A66" s="13"/>
      <c r="B66" s="610"/>
      <c r="C66" s="596" t="s">
        <v>320</v>
      </c>
      <c r="D66" s="547">
        <v>11.4</v>
      </c>
      <c r="E66" s="560" t="s">
        <v>358</v>
      </c>
      <c r="F66" s="447">
        <v>14.25</v>
      </c>
      <c r="G66" s="396" t="s">
        <v>297</v>
      </c>
      <c r="H66" s="310"/>
      <c r="I66" s="311"/>
      <c r="J66" s="241"/>
      <c r="K66" s="312"/>
      <c r="L66" s="313"/>
      <c r="M66" s="314"/>
      <c r="N66" s="495"/>
      <c r="O66" s="13"/>
      <c r="P66" s="14"/>
      <c r="Q66" s="11"/>
      <c r="R66" s="12"/>
      <c r="S66" s="13"/>
      <c r="T66" s="13"/>
      <c r="U66" s="13"/>
      <c r="V66" s="13"/>
      <c r="W66" s="13"/>
    </row>
    <row r="67" spans="1:23" ht="27" customHeight="1" thickBot="1">
      <c r="A67" s="13"/>
      <c r="B67" s="608" t="s">
        <v>329</v>
      </c>
      <c r="C67" s="597" t="s">
        <v>330</v>
      </c>
      <c r="D67" s="541">
        <v>9.6</v>
      </c>
      <c r="E67" s="572" t="s">
        <v>343</v>
      </c>
      <c r="F67" s="492"/>
      <c r="G67" s="404" t="s">
        <v>296</v>
      </c>
      <c r="H67" s="310"/>
      <c r="I67" s="311"/>
      <c r="J67" s="241"/>
      <c r="K67" s="312"/>
      <c r="L67" s="313"/>
      <c r="M67" s="314"/>
      <c r="N67" s="495"/>
      <c r="O67" s="13"/>
      <c r="P67" s="14"/>
      <c r="Q67" s="11"/>
      <c r="R67" s="12"/>
      <c r="S67" s="13"/>
      <c r="T67" s="13"/>
      <c r="U67" s="13"/>
      <c r="V67" s="13"/>
      <c r="W67" s="13"/>
    </row>
    <row r="68" spans="1:23" ht="27" customHeight="1" thickBot="1">
      <c r="A68" s="13"/>
      <c r="B68" s="609"/>
      <c r="C68" s="598" t="s">
        <v>331</v>
      </c>
      <c r="D68" s="542">
        <v>5.8</v>
      </c>
      <c r="E68" s="573" t="s">
        <v>343</v>
      </c>
      <c r="F68" s="492"/>
      <c r="G68" s="404" t="s">
        <v>296</v>
      </c>
      <c r="H68" s="310"/>
      <c r="I68" s="311"/>
      <c r="J68" s="241"/>
      <c r="K68" s="312"/>
      <c r="L68" s="313"/>
      <c r="M68" s="314"/>
      <c r="N68" s="495"/>
      <c r="O68" s="13"/>
      <c r="P68" s="14"/>
      <c r="Q68" s="11"/>
      <c r="R68" s="12"/>
      <c r="S68" s="13"/>
      <c r="T68" s="13"/>
      <c r="U68" s="13"/>
      <c r="V68" s="13"/>
      <c r="W68" s="13"/>
    </row>
    <row r="69" spans="1:23" ht="27" customHeight="1" thickBot="1">
      <c r="A69" s="13"/>
      <c r="B69" s="609"/>
      <c r="C69" s="598" t="s">
        <v>336</v>
      </c>
      <c r="D69" s="542">
        <v>6.8</v>
      </c>
      <c r="E69" s="573" t="s">
        <v>343</v>
      </c>
      <c r="F69" s="492"/>
      <c r="G69" s="404" t="s">
        <v>296</v>
      </c>
      <c r="H69" s="310"/>
      <c r="I69" s="311"/>
      <c r="J69" s="241"/>
      <c r="K69" s="312"/>
      <c r="L69" s="313"/>
      <c r="M69" s="314"/>
      <c r="N69" s="495"/>
      <c r="O69" s="13"/>
      <c r="P69" s="14"/>
      <c r="Q69" s="11"/>
      <c r="R69" s="12"/>
      <c r="S69" s="13"/>
      <c r="T69" s="13"/>
      <c r="U69" s="13"/>
      <c r="V69" s="13"/>
      <c r="W69" s="13"/>
    </row>
    <row r="70" spans="1:23" ht="27" customHeight="1" thickBot="1">
      <c r="A70" s="13"/>
      <c r="B70" s="609"/>
      <c r="C70" s="598" t="s">
        <v>340</v>
      </c>
      <c r="D70" s="542">
        <v>10.26</v>
      </c>
      <c r="E70" s="560" t="s">
        <v>358</v>
      </c>
      <c r="F70" s="492"/>
      <c r="G70" s="396" t="s">
        <v>297</v>
      </c>
      <c r="H70" s="310"/>
      <c r="I70" s="311"/>
      <c r="J70" s="241"/>
      <c r="K70" s="312"/>
      <c r="L70" s="313"/>
      <c r="M70" s="314"/>
      <c r="N70" s="495"/>
      <c r="O70" s="13"/>
      <c r="P70" s="14"/>
      <c r="Q70" s="11"/>
      <c r="R70" s="12"/>
      <c r="S70" s="13"/>
      <c r="T70" s="13"/>
      <c r="U70" s="13"/>
      <c r="V70" s="13"/>
      <c r="W70" s="13"/>
    </row>
    <row r="71" spans="1:23" ht="27" customHeight="1" thickBot="1">
      <c r="A71" s="13"/>
      <c r="B71" s="609"/>
      <c r="C71" s="598" t="s">
        <v>339</v>
      </c>
      <c r="D71" s="542">
        <v>6.84</v>
      </c>
      <c r="E71" s="560" t="s">
        <v>358</v>
      </c>
      <c r="F71" s="492"/>
      <c r="G71" s="396" t="s">
        <v>297</v>
      </c>
      <c r="H71" s="310"/>
      <c r="I71" s="311"/>
      <c r="J71" s="241"/>
      <c r="K71" s="312"/>
      <c r="L71" s="313"/>
      <c r="M71" s="314"/>
      <c r="N71" s="495"/>
      <c r="O71" s="13"/>
      <c r="P71" s="14"/>
      <c r="Q71" s="11"/>
      <c r="R71" s="12"/>
      <c r="S71" s="13"/>
      <c r="T71" s="13"/>
      <c r="U71" s="13"/>
      <c r="V71" s="13"/>
      <c r="W71" s="13"/>
    </row>
    <row r="72" spans="1:23" ht="27" customHeight="1" thickBot="1">
      <c r="A72" s="13"/>
      <c r="B72" s="609"/>
      <c r="C72" s="598" t="s">
        <v>337</v>
      </c>
      <c r="D72" s="542">
        <v>16.25</v>
      </c>
      <c r="E72" s="560" t="s">
        <v>358</v>
      </c>
      <c r="F72" s="492"/>
      <c r="G72" s="396" t="s">
        <v>297</v>
      </c>
      <c r="H72" s="310"/>
      <c r="I72" s="311"/>
      <c r="J72" s="241"/>
      <c r="K72" s="312"/>
      <c r="L72" s="313"/>
      <c r="M72" s="314"/>
      <c r="N72" s="495"/>
      <c r="O72" s="13"/>
      <c r="P72" s="14"/>
      <c r="Q72" s="11"/>
      <c r="R72" s="12"/>
      <c r="S72" s="13"/>
      <c r="T72" s="13"/>
      <c r="U72" s="13"/>
      <c r="V72" s="13"/>
      <c r="W72" s="13"/>
    </row>
    <row r="73" spans="1:23" ht="27" customHeight="1" thickBot="1">
      <c r="A73" s="13"/>
      <c r="B73" s="617"/>
      <c r="C73" s="595" t="s">
        <v>338</v>
      </c>
      <c r="D73" s="546">
        <v>10.83</v>
      </c>
      <c r="E73" s="562" t="s">
        <v>358</v>
      </c>
      <c r="F73" s="492"/>
      <c r="G73" s="396" t="s">
        <v>297</v>
      </c>
      <c r="H73" s="310"/>
      <c r="I73" s="311"/>
      <c r="J73" s="241"/>
      <c r="K73" s="312"/>
      <c r="L73" s="313"/>
      <c r="M73" s="314"/>
      <c r="N73" s="495"/>
      <c r="O73" s="13"/>
      <c r="P73" s="14"/>
      <c r="Q73" s="11"/>
      <c r="R73" s="12"/>
      <c r="S73" s="13"/>
      <c r="T73" s="13"/>
      <c r="U73" s="13"/>
      <c r="V73" s="13"/>
      <c r="W73" s="13"/>
    </row>
    <row r="74" spans="1:23" ht="27" customHeight="1">
      <c r="A74" s="13"/>
      <c r="B74" s="618" t="s">
        <v>82</v>
      </c>
      <c r="C74" s="599" t="s">
        <v>23</v>
      </c>
      <c r="D74" s="548">
        <v>8.892</v>
      </c>
      <c r="E74" s="574"/>
      <c r="F74" s="445">
        <v>10.3</v>
      </c>
      <c r="G74" s="396" t="s">
        <v>296</v>
      </c>
      <c r="H74" s="179" t="s">
        <v>82</v>
      </c>
      <c r="I74" s="217" t="s">
        <v>23</v>
      </c>
      <c r="J74" s="241" t="s">
        <v>220</v>
      </c>
      <c r="K74" s="182">
        <v>10.3</v>
      </c>
      <c r="L74" s="183">
        <v>8.9</v>
      </c>
      <c r="M74" s="202">
        <f>+L74/K74</f>
        <v>0.8640776699029126</v>
      </c>
      <c r="N74" s="495"/>
      <c r="O74" s="13"/>
      <c r="P74" s="14"/>
      <c r="Q74" s="11"/>
      <c r="R74" s="12"/>
      <c r="S74" s="13"/>
      <c r="T74" s="13"/>
      <c r="U74" s="13"/>
      <c r="V74" s="13"/>
      <c r="W74" s="13"/>
    </row>
    <row r="75" spans="1:23" ht="27" customHeight="1" thickBot="1">
      <c r="A75" s="13"/>
      <c r="B75" s="611"/>
      <c r="C75" s="587" t="s">
        <v>46</v>
      </c>
      <c r="D75" s="538">
        <v>10.26</v>
      </c>
      <c r="E75" s="565"/>
      <c r="F75" s="448">
        <v>11.88</v>
      </c>
      <c r="G75" s="399" t="s">
        <v>296</v>
      </c>
      <c r="H75" s="195"/>
      <c r="I75" s="221" t="s">
        <v>46</v>
      </c>
      <c r="J75" s="205" t="s">
        <v>46</v>
      </c>
      <c r="K75" s="206">
        <v>11.88</v>
      </c>
      <c r="L75" s="207">
        <v>10.3</v>
      </c>
      <c r="M75" s="208">
        <f>+L75/K75</f>
        <v>0.867003367003367</v>
      </c>
      <c r="N75" s="495"/>
      <c r="O75" s="13"/>
      <c r="P75" s="14"/>
      <c r="Q75" s="11"/>
      <c r="R75" s="12"/>
      <c r="S75" s="13"/>
      <c r="T75" s="13"/>
      <c r="U75" s="13"/>
      <c r="V75" s="13"/>
      <c r="W75" s="13"/>
    </row>
    <row r="76" spans="1:23" ht="27" customHeight="1">
      <c r="A76" s="13"/>
      <c r="B76" s="608" t="s">
        <v>83</v>
      </c>
      <c r="C76" s="600" t="s">
        <v>154</v>
      </c>
      <c r="D76" s="536">
        <v>11.4</v>
      </c>
      <c r="E76" s="563"/>
      <c r="F76" s="445">
        <v>13.2</v>
      </c>
      <c r="G76" s="396" t="s">
        <v>296</v>
      </c>
      <c r="H76" s="378" t="s">
        <v>83</v>
      </c>
      <c r="I76" s="242" t="s">
        <v>154</v>
      </c>
      <c r="J76" s="201" t="s">
        <v>154</v>
      </c>
      <c r="K76" s="243">
        <v>13.2</v>
      </c>
      <c r="L76" s="244">
        <v>11.4</v>
      </c>
      <c r="M76" s="245">
        <f>+L76/K76</f>
        <v>0.8636363636363638</v>
      </c>
      <c r="N76" s="495"/>
      <c r="O76" s="13"/>
      <c r="P76" s="14"/>
      <c r="Q76" s="11"/>
      <c r="R76" s="12"/>
      <c r="S76" s="13"/>
      <c r="T76" s="13"/>
      <c r="U76" s="13"/>
      <c r="V76" s="13"/>
      <c r="W76" s="13"/>
    </row>
    <row r="77" spans="1:23" ht="27" customHeight="1">
      <c r="A77" s="13"/>
      <c r="B77" s="609"/>
      <c r="C77" s="594" t="s">
        <v>155</v>
      </c>
      <c r="D77" s="543">
        <v>20</v>
      </c>
      <c r="E77" s="564"/>
      <c r="F77" s="446">
        <v>20</v>
      </c>
      <c r="G77" s="397" t="s">
        <v>296</v>
      </c>
      <c r="H77" s="374"/>
      <c r="I77" s="246" t="s">
        <v>155</v>
      </c>
      <c r="J77" s="239" t="s">
        <v>221</v>
      </c>
      <c r="K77" s="232">
        <v>20</v>
      </c>
      <c r="L77" s="247">
        <v>20</v>
      </c>
      <c r="M77" s="248">
        <f>+L77/K77</f>
        <v>1</v>
      </c>
      <c r="N77" s="495"/>
      <c r="O77" s="13"/>
      <c r="P77" s="14"/>
      <c r="Q77" s="11"/>
      <c r="R77" s="12"/>
      <c r="S77" s="13"/>
      <c r="T77" s="13"/>
      <c r="U77" s="13"/>
      <c r="V77" s="13"/>
      <c r="W77" s="13"/>
    </row>
    <row r="78" spans="1:23" ht="27" customHeight="1">
      <c r="A78" s="13"/>
      <c r="B78" s="609"/>
      <c r="C78" s="594" t="s">
        <v>270</v>
      </c>
      <c r="D78" s="543">
        <v>20</v>
      </c>
      <c r="E78" s="561"/>
      <c r="F78" s="446">
        <v>20</v>
      </c>
      <c r="G78" s="397" t="s">
        <v>296</v>
      </c>
      <c r="H78" s="374"/>
      <c r="I78" s="246"/>
      <c r="J78" s="239"/>
      <c r="K78" s="232"/>
      <c r="L78" s="247"/>
      <c r="M78" s="248"/>
      <c r="N78" s="495"/>
      <c r="O78" s="13"/>
      <c r="P78" s="14"/>
      <c r="Q78" s="11"/>
      <c r="R78" s="12"/>
      <c r="S78" s="13"/>
      <c r="T78" s="13"/>
      <c r="U78" s="13"/>
      <c r="V78" s="13"/>
      <c r="W78" s="13"/>
    </row>
    <row r="79" spans="1:23" ht="27" customHeight="1">
      <c r="A79" s="13"/>
      <c r="B79" s="609"/>
      <c r="C79" s="585" t="s">
        <v>47</v>
      </c>
      <c r="D79" s="537">
        <v>20</v>
      </c>
      <c r="E79" s="564"/>
      <c r="F79" s="446">
        <v>20</v>
      </c>
      <c r="G79" s="397" t="s">
        <v>296</v>
      </c>
      <c r="H79" s="374"/>
      <c r="I79" s="180" t="s">
        <v>47</v>
      </c>
      <c r="J79" s="181" t="s">
        <v>222</v>
      </c>
      <c r="K79" s="187">
        <v>20</v>
      </c>
      <c r="L79" s="188">
        <v>20</v>
      </c>
      <c r="M79" s="184">
        <f aca="true" t="shared" si="2" ref="M79:M84">+L79/K79</f>
        <v>1</v>
      </c>
      <c r="N79" s="495"/>
      <c r="O79" s="13"/>
      <c r="P79" s="14"/>
      <c r="Q79" s="11"/>
      <c r="R79" s="12"/>
      <c r="S79" s="13"/>
      <c r="T79" s="13"/>
      <c r="U79" s="13"/>
      <c r="V79" s="13"/>
      <c r="W79" s="13"/>
    </row>
    <row r="80" spans="1:23" ht="27" customHeight="1">
      <c r="A80" s="13"/>
      <c r="B80" s="609"/>
      <c r="C80" s="585" t="s">
        <v>146</v>
      </c>
      <c r="D80" s="537">
        <v>10</v>
      </c>
      <c r="E80" s="569"/>
      <c r="F80" s="446">
        <v>10</v>
      </c>
      <c r="G80" s="397" t="s">
        <v>296</v>
      </c>
      <c r="H80" s="379"/>
      <c r="I80" s="249" t="s">
        <v>146</v>
      </c>
      <c r="J80" s="239" t="s">
        <v>221</v>
      </c>
      <c r="K80" s="250">
        <v>10</v>
      </c>
      <c r="L80" s="247">
        <v>10</v>
      </c>
      <c r="M80" s="251">
        <f t="shared" si="2"/>
        <v>1</v>
      </c>
      <c r="N80" s="495"/>
      <c r="O80" s="13"/>
      <c r="P80" s="14"/>
      <c r="Q80" s="11"/>
      <c r="R80" s="12"/>
      <c r="S80" s="13"/>
      <c r="T80" s="13"/>
      <c r="U80" s="13"/>
      <c r="V80" s="13"/>
      <c r="W80" s="13"/>
    </row>
    <row r="81" spans="1:23" ht="27" customHeight="1">
      <c r="A81" s="13"/>
      <c r="B81" s="609"/>
      <c r="C81" s="585" t="s">
        <v>198</v>
      </c>
      <c r="D81" s="537">
        <v>20</v>
      </c>
      <c r="E81" s="569"/>
      <c r="F81" s="446">
        <v>20</v>
      </c>
      <c r="G81" s="397" t="s">
        <v>296</v>
      </c>
      <c r="H81" s="379"/>
      <c r="I81" s="252" t="s">
        <v>198</v>
      </c>
      <c r="J81" s="181" t="s">
        <v>222</v>
      </c>
      <c r="K81" s="250">
        <v>20</v>
      </c>
      <c r="L81" s="247">
        <v>20</v>
      </c>
      <c r="M81" s="251">
        <f t="shared" si="2"/>
        <v>1</v>
      </c>
      <c r="N81" s="495"/>
      <c r="O81" s="13"/>
      <c r="P81" s="14"/>
      <c r="Q81" s="11"/>
      <c r="R81" s="12"/>
      <c r="S81" s="13"/>
      <c r="T81" s="13"/>
      <c r="U81" s="13"/>
      <c r="V81" s="13"/>
      <c r="W81" s="13"/>
    </row>
    <row r="82" spans="1:23" ht="27" customHeight="1">
      <c r="A82" s="13"/>
      <c r="B82" s="609"/>
      <c r="C82" s="585" t="s">
        <v>48</v>
      </c>
      <c r="D82" s="537">
        <v>20</v>
      </c>
      <c r="E82" s="564"/>
      <c r="F82" s="446">
        <v>20</v>
      </c>
      <c r="G82" s="397" t="s">
        <v>296</v>
      </c>
      <c r="H82" s="374"/>
      <c r="I82" s="180" t="s">
        <v>48</v>
      </c>
      <c r="J82" s="181" t="s">
        <v>222</v>
      </c>
      <c r="K82" s="187">
        <v>20</v>
      </c>
      <c r="L82" s="188">
        <v>20</v>
      </c>
      <c r="M82" s="184">
        <f t="shared" si="2"/>
        <v>1</v>
      </c>
      <c r="N82" s="495"/>
      <c r="O82" s="13"/>
      <c r="P82" s="14"/>
      <c r="Q82" s="11"/>
      <c r="R82" s="12"/>
      <c r="S82" s="13"/>
      <c r="T82" s="13"/>
      <c r="U82" s="13"/>
      <c r="V82" s="13"/>
      <c r="W82" s="13"/>
    </row>
    <row r="83" spans="1:23" ht="27" customHeight="1">
      <c r="A83" s="13"/>
      <c r="B83" s="609"/>
      <c r="C83" s="585" t="s">
        <v>84</v>
      </c>
      <c r="D83" s="537">
        <v>10</v>
      </c>
      <c r="E83" s="564"/>
      <c r="F83" s="446">
        <v>10</v>
      </c>
      <c r="G83" s="397" t="s">
        <v>296</v>
      </c>
      <c r="H83" s="374"/>
      <c r="I83" s="180" t="s">
        <v>84</v>
      </c>
      <c r="J83" s="239" t="s">
        <v>221</v>
      </c>
      <c r="K83" s="187">
        <v>10</v>
      </c>
      <c r="L83" s="188">
        <v>10</v>
      </c>
      <c r="M83" s="184">
        <f t="shared" si="2"/>
        <v>1</v>
      </c>
      <c r="N83" s="495"/>
      <c r="O83" s="13"/>
      <c r="P83" s="14"/>
      <c r="Q83" s="11"/>
      <c r="R83" s="12"/>
      <c r="S83" s="13"/>
      <c r="T83" s="13"/>
      <c r="U83" s="13"/>
      <c r="V83" s="13"/>
      <c r="W83" s="13"/>
    </row>
    <row r="84" spans="1:23" ht="27" customHeight="1">
      <c r="A84" s="13"/>
      <c r="B84" s="609"/>
      <c r="C84" s="585" t="s">
        <v>49</v>
      </c>
      <c r="D84" s="537">
        <v>20</v>
      </c>
      <c r="E84" s="564"/>
      <c r="F84" s="446">
        <v>20</v>
      </c>
      <c r="G84" s="397" t="s">
        <v>296</v>
      </c>
      <c r="H84" s="374"/>
      <c r="I84" s="180" t="s">
        <v>49</v>
      </c>
      <c r="J84" s="181" t="s">
        <v>222</v>
      </c>
      <c r="K84" s="187">
        <v>20</v>
      </c>
      <c r="L84" s="188">
        <v>20</v>
      </c>
      <c r="M84" s="184">
        <f t="shared" si="2"/>
        <v>1</v>
      </c>
      <c r="N84" s="495"/>
      <c r="O84" s="13"/>
      <c r="P84" s="14"/>
      <c r="Q84" s="11"/>
      <c r="R84" s="12"/>
      <c r="S84" s="13"/>
      <c r="T84" s="13"/>
      <c r="U84" s="13"/>
      <c r="V84" s="13"/>
      <c r="W84" s="13"/>
    </row>
    <row r="85" spans="1:23" ht="27" customHeight="1" thickBot="1">
      <c r="A85" s="13"/>
      <c r="B85" s="611"/>
      <c r="C85" s="587" t="s">
        <v>85</v>
      </c>
      <c r="D85" s="538">
        <v>10</v>
      </c>
      <c r="E85" s="565"/>
      <c r="F85" s="447">
        <v>10</v>
      </c>
      <c r="G85" s="399" t="s">
        <v>296</v>
      </c>
      <c r="H85" s="380"/>
      <c r="I85" s="191"/>
      <c r="J85" s="181"/>
      <c r="K85" s="192"/>
      <c r="L85" s="193"/>
      <c r="M85" s="194"/>
      <c r="N85" s="495"/>
      <c r="O85" s="13"/>
      <c r="P85" s="14"/>
      <c r="Q85" s="11"/>
      <c r="R85" s="12"/>
      <c r="S85" s="13"/>
      <c r="T85" s="13"/>
      <c r="U85" s="13"/>
      <c r="V85" s="13"/>
      <c r="W85" s="13"/>
    </row>
    <row r="86" spans="1:23" ht="27" customHeight="1" thickBot="1">
      <c r="A86" s="13"/>
      <c r="B86" s="618" t="s">
        <v>145</v>
      </c>
      <c r="C86" s="599" t="s">
        <v>86</v>
      </c>
      <c r="D86" s="548">
        <v>25</v>
      </c>
      <c r="E86" s="574"/>
      <c r="F86" s="445">
        <v>25</v>
      </c>
      <c r="G86" s="396" t="s">
        <v>296</v>
      </c>
      <c r="H86" s="179" t="s">
        <v>145</v>
      </c>
      <c r="I86" s="217" t="s">
        <v>86</v>
      </c>
      <c r="J86" s="239" t="s">
        <v>223</v>
      </c>
      <c r="K86" s="182">
        <v>25</v>
      </c>
      <c r="L86" s="253">
        <v>25</v>
      </c>
      <c r="M86" s="208">
        <f aca="true" t="shared" si="3" ref="M86:M92">+L86/K86</f>
        <v>1</v>
      </c>
      <c r="N86" s="495"/>
      <c r="O86" s="13"/>
      <c r="P86" s="14"/>
      <c r="Q86" s="11"/>
      <c r="R86" s="12"/>
      <c r="S86" s="13"/>
      <c r="T86" s="13"/>
      <c r="U86" s="13"/>
      <c r="V86" s="13"/>
      <c r="W86" s="13"/>
    </row>
    <row r="87" spans="1:23" ht="27" customHeight="1" thickBot="1">
      <c r="A87" s="13"/>
      <c r="B87" s="619"/>
      <c r="C87" s="599" t="s">
        <v>144</v>
      </c>
      <c r="D87" s="537">
        <v>13</v>
      </c>
      <c r="E87" s="569"/>
      <c r="F87" s="455">
        <v>12.5</v>
      </c>
      <c r="G87" s="401" t="s">
        <v>296</v>
      </c>
      <c r="H87" s="254"/>
      <c r="I87" s="255" t="s">
        <v>144</v>
      </c>
      <c r="J87" s="239" t="s">
        <v>224</v>
      </c>
      <c r="K87" s="256">
        <v>12.5</v>
      </c>
      <c r="L87" s="257">
        <v>12.5</v>
      </c>
      <c r="M87" s="208">
        <f t="shared" si="3"/>
        <v>1</v>
      </c>
      <c r="N87" s="495"/>
      <c r="O87" s="13"/>
      <c r="P87" s="14"/>
      <c r="Q87" s="11"/>
      <c r="R87" s="12"/>
      <c r="S87" s="13"/>
      <c r="T87" s="13"/>
      <c r="U87" s="13"/>
      <c r="V87" s="13"/>
      <c r="W87" s="13"/>
    </row>
    <row r="88" spans="1:23" ht="27" customHeight="1" thickBot="1">
      <c r="A88" s="13"/>
      <c r="B88" s="609"/>
      <c r="C88" s="585" t="s">
        <v>50</v>
      </c>
      <c r="D88" s="537">
        <v>20</v>
      </c>
      <c r="E88" s="564"/>
      <c r="F88" s="446">
        <v>20</v>
      </c>
      <c r="G88" s="397" t="s">
        <v>296</v>
      </c>
      <c r="H88" s="185"/>
      <c r="I88" s="180" t="s">
        <v>50</v>
      </c>
      <c r="J88" s="258" t="s">
        <v>225</v>
      </c>
      <c r="K88" s="187">
        <v>20</v>
      </c>
      <c r="L88" s="259">
        <v>20</v>
      </c>
      <c r="M88" s="208">
        <f t="shared" si="3"/>
        <v>1</v>
      </c>
      <c r="N88" s="495"/>
      <c r="O88" s="13"/>
      <c r="P88" s="14"/>
      <c r="Q88" s="11"/>
      <c r="R88" s="12"/>
      <c r="S88" s="13"/>
      <c r="T88" s="13"/>
      <c r="U88" s="13"/>
      <c r="V88" s="13"/>
      <c r="W88" s="13"/>
    </row>
    <row r="89" spans="1:23" ht="27" customHeight="1" thickBot="1">
      <c r="A89" s="13"/>
      <c r="B89" s="609"/>
      <c r="C89" s="594" t="s">
        <v>156</v>
      </c>
      <c r="D89" s="537">
        <v>25</v>
      </c>
      <c r="E89" s="564"/>
      <c r="F89" s="456">
        <v>25</v>
      </c>
      <c r="G89" s="405" t="s">
        <v>298</v>
      </c>
      <c r="H89" s="237"/>
      <c r="I89" s="260" t="s">
        <v>156</v>
      </c>
      <c r="J89" s="239" t="s">
        <v>223</v>
      </c>
      <c r="K89" s="261">
        <v>25</v>
      </c>
      <c r="L89" s="262">
        <v>25</v>
      </c>
      <c r="M89" s="208">
        <f t="shared" si="3"/>
        <v>1</v>
      </c>
      <c r="N89" s="495"/>
      <c r="O89" s="13"/>
      <c r="P89" s="14"/>
      <c r="Q89" s="11"/>
      <c r="R89" s="12"/>
      <c r="S89" s="13"/>
      <c r="T89" s="13"/>
      <c r="U89" s="13"/>
      <c r="V89" s="13"/>
      <c r="W89" s="13"/>
    </row>
    <row r="90" spans="1:23" ht="27" customHeight="1" thickBot="1">
      <c r="A90" s="13"/>
      <c r="B90" s="609"/>
      <c r="C90" s="594" t="s">
        <v>143</v>
      </c>
      <c r="D90" s="537">
        <v>13</v>
      </c>
      <c r="E90" s="569"/>
      <c r="F90" s="456">
        <v>12.5</v>
      </c>
      <c r="G90" s="405" t="s">
        <v>296</v>
      </c>
      <c r="H90" s="237"/>
      <c r="I90" s="260" t="s">
        <v>143</v>
      </c>
      <c r="J90" s="239" t="s">
        <v>224</v>
      </c>
      <c r="K90" s="263">
        <v>12.5</v>
      </c>
      <c r="L90" s="262">
        <v>12.5</v>
      </c>
      <c r="M90" s="208">
        <f t="shared" si="3"/>
        <v>1</v>
      </c>
      <c r="N90" s="495"/>
      <c r="O90" s="13"/>
      <c r="P90" s="14"/>
      <c r="Q90" s="11"/>
      <c r="R90" s="12"/>
      <c r="S90" s="13"/>
      <c r="T90" s="13"/>
      <c r="U90" s="13"/>
      <c r="V90" s="13"/>
      <c r="W90" s="13"/>
    </row>
    <row r="91" spans="1:23" ht="27" customHeight="1" thickBot="1">
      <c r="A91" s="13"/>
      <c r="B91" s="609"/>
      <c r="C91" s="594" t="s">
        <v>157</v>
      </c>
      <c r="D91" s="537">
        <v>25</v>
      </c>
      <c r="E91" s="564"/>
      <c r="F91" s="456">
        <v>25</v>
      </c>
      <c r="G91" s="405" t="s">
        <v>296</v>
      </c>
      <c r="H91" s="237"/>
      <c r="I91" s="260" t="s">
        <v>157</v>
      </c>
      <c r="J91" s="239" t="s">
        <v>223</v>
      </c>
      <c r="K91" s="261">
        <v>25</v>
      </c>
      <c r="L91" s="262">
        <v>25</v>
      </c>
      <c r="M91" s="208">
        <f t="shared" si="3"/>
        <v>1</v>
      </c>
      <c r="N91" s="495"/>
      <c r="O91" s="13"/>
      <c r="P91" s="14"/>
      <c r="Q91" s="11"/>
      <c r="R91" s="12"/>
      <c r="S91" s="13"/>
      <c r="T91" s="13"/>
      <c r="U91" s="13"/>
      <c r="V91" s="13"/>
      <c r="W91" s="13"/>
    </row>
    <row r="92" spans="1:23" ht="27" customHeight="1" thickBot="1">
      <c r="A92" s="13"/>
      <c r="B92" s="610"/>
      <c r="C92" s="601" t="s">
        <v>142</v>
      </c>
      <c r="D92" s="537">
        <v>13</v>
      </c>
      <c r="E92" s="569"/>
      <c r="F92" s="457">
        <v>12.5</v>
      </c>
      <c r="G92" s="406" t="s">
        <v>296</v>
      </c>
      <c r="H92" s="238"/>
      <c r="I92" s="264" t="s">
        <v>142</v>
      </c>
      <c r="J92" s="239" t="s">
        <v>224</v>
      </c>
      <c r="K92" s="265">
        <v>12.5</v>
      </c>
      <c r="L92" s="266">
        <v>12.5</v>
      </c>
      <c r="M92" s="208">
        <f t="shared" si="3"/>
        <v>1</v>
      </c>
      <c r="N92" s="495"/>
      <c r="O92" s="13"/>
      <c r="P92" s="14"/>
      <c r="Q92" s="11"/>
      <c r="R92" s="12"/>
      <c r="S92" s="13"/>
      <c r="T92" s="13"/>
      <c r="U92" s="13"/>
      <c r="V92" s="13"/>
      <c r="W92" s="13"/>
    </row>
    <row r="93" spans="1:23" ht="27" customHeight="1" thickBot="1">
      <c r="A93" s="13"/>
      <c r="B93" s="610"/>
      <c r="C93" s="601" t="s">
        <v>204</v>
      </c>
      <c r="D93" s="545">
        <v>25</v>
      </c>
      <c r="E93" s="569"/>
      <c r="F93" s="457">
        <v>25</v>
      </c>
      <c r="G93" s="406" t="s">
        <v>296</v>
      </c>
      <c r="H93" s="238"/>
      <c r="I93" s="264"/>
      <c r="J93" s="239"/>
      <c r="K93" s="265"/>
      <c r="L93" s="266"/>
      <c r="M93" s="208"/>
      <c r="N93" s="495"/>
      <c r="O93" s="13"/>
      <c r="P93" s="14"/>
      <c r="Q93" s="11"/>
      <c r="R93" s="12"/>
      <c r="S93" s="13"/>
      <c r="T93" s="13"/>
      <c r="U93" s="13"/>
      <c r="V93" s="13"/>
      <c r="W93" s="13"/>
    </row>
    <row r="94" spans="1:23" ht="27" customHeight="1" thickBot="1">
      <c r="A94" s="13"/>
      <c r="B94" s="610"/>
      <c r="C94" s="601" t="s">
        <v>279</v>
      </c>
      <c r="D94" s="545">
        <v>13</v>
      </c>
      <c r="E94" s="575"/>
      <c r="F94" s="457">
        <v>12.5</v>
      </c>
      <c r="G94" s="406" t="s">
        <v>296</v>
      </c>
      <c r="H94" s="238"/>
      <c r="I94" s="264" t="s">
        <v>226</v>
      </c>
      <c r="J94" s="239" t="s">
        <v>223</v>
      </c>
      <c r="K94" s="267">
        <v>25</v>
      </c>
      <c r="L94" s="266">
        <v>25</v>
      </c>
      <c r="M94" s="208">
        <f aca="true" t="shared" si="4" ref="M94:M99">+L94/K94</f>
        <v>1</v>
      </c>
      <c r="N94" s="495"/>
      <c r="O94" s="13"/>
      <c r="P94" s="14"/>
      <c r="Q94" s="11"/>
      <c r="R94" s="12"/>
      <c r="S94" s="13"/>
      <c r="T94" s="13"/>
      <c r="U94" s="13"/>
      <c r="V94" s="13"/>
      <c r="W94" s="13"/>
    </row>
    <row r="95" spans="1:23" ht="27" customHeight="1">
      <c r="A95" s="13"/>
      <c r="B95" s="608" t="s">
        <v>141</v>
      </c>
      <c r="C95" s="602" t="s">
        <v>158</v>
      </c>
      <c r="D95" s="536">
        <v>15</v>
      </c>
      <c r="E95" s="576"/>
      <c r="F95" s="458">
        <v>13.2</v>
      </c>
      <c r="G95" s="407" t="s">
        <v>296</v>
      </c>
      <c r="H95" s="378" t="s">
        <v>141</v>
      </c>
      <c r="I95" s="214" t="s">
        <v>158</v>
      </c>
      <c r="J95" s="214" t="s">
        <v>158</v>
      </c>
      <c r="K95" s="268">
        <v>13.2</v>
      </c>
      <c r="L95" s="268" t="s">
        <v>211</v>
      </c>
      <c r="M95" s="269" t="e">
        <f t="shared" si="4"/>
        <v>#VALUE!</v>
      </c>
      <c r="N95" s="495"/>
      <c r="O95" s="13"/>
      <c r="P95" s="14"/>
      <c r="Q95" s="11"/>
      <c r="R95" s="12"/>
      <c r="S95" s="13"/>
      <c r="T95" s="13"/>
      <c r="U95" s="13"/>
      <c r="V95" s="13"/>
      <c r="W95" s="13"/>
    </row>
    <row r="96" spans="1:23" ht="27" customHeight="1">
      <c r="A96" s="13"/>
      <c r="B96" s="609"/>
      <c r="C96" s="594" t="s">
        <v>165</v>
      </c>
      <c r="D96" s="537">
        <v>20</v>
      </c>
      <c r="E96" s="569"/>
      <c r="F96" s="456">
        <v>12.42</v>
      </c>
      <c r="G96" s="405" t="s">
        <v>296</v>
      </c>
      <c r="H96" s="374"/>
      <c r="I96" s="189" t="s">
        <v>165</v>
      </c>
      <c r="J96" s="258" t="s">
        <v>225</v>
      </c>
      <c r="K96" s="270">
        <v>12.42</v>
      </c>
      <c r="L96" s="270" t="s">
        <v>211</v>
      </c>
      <c r="M96" s="271" t="e">
        <f t="shared" si="4"/>
        <v>#VALUE!</v>
      </c>
      <c r="N96" s="495"/>
      <c r="O96" s="13"/>
      <c r="P96" s="14"/>
      <c r="Q96" s="11"/>
      <c r="R96" s="12"/>
      <c r="S96" s="13"/>
      <c r="T96" s="13"/>
      <c r="U96" s="13"/>
      <c r="V96" s="13"/>
      <c r="W96" s="13"/>
    </row>
    <row r="97" spans="1:23" ht="27" customHeight="1" thickBot="1">
      <c r="A97" s="13"/>
      <c r="B97" s="609"/>
      <c r="C97" s="594" t="s">
        <v>159</v>
      </c>
      <c r="D97" s="537">
        <v>12.716226794881425</v>
      </c>
      <c r="E97" s="569"/>
      <c r="F97" s="456">
        <v>13.2</v>
      </c>
      <c r="G97" s="405" t="s">
        <v>296</v>
      </c>
      <c r="H97" s="374"/>
      <c r="I97" s="189" t="s">
        <v>159</v>
      </c>
      <c r="J97" s="181" t="s">
        <v>227</v>
      </c>
      <c r="K97" s="270">
        <v>13.2</v>
      </c>
      <c r="L97" s="270" t="s">
        <v>211</v>
      </c>
      <c r="M97" s="271" t="e">
        <f t="shared" si="4"/>
        <v>#VALUE!</v>
      </c>
      <c r="N97" s="495"/>
      <c r="O97" s="13"/>
      <c r="P97" s="14"/>
      <c r="Q97" s="11"/>
      <c r="R97" s="12"/>
      <c r="S97" s="13"/>
      <c r="T97" s="13"/>
      <c r="U97" s="13"/>
      <c r="V97" s="13"/>
      <c r="W97" s="13"/>
    </row>
    <row r="98" spans="1:23" ht="27" customHeight="1">
      <c r="A98" s="13"/>
      <c r="B98" s="609"/>
      <c r="C98" s="594" t="s">
        <v>160</v>
      </c>
      <c r="D98" s="537">
        <v>8.892</v>
      </c>
      <c r="E98" s="569"/>
      <c r="F98" s="456">
        <v>10.3</v>
      </c>
      <c r="G98" s="405" t="s">
        <v>296</v>
      </c>
      <c r="H98" s="374"/>
      <c r="I98" s="189" t="s">
        <v>160</v>
      </c>
      <c r="J98" s="241" t="s">
        <v>220</v>
      </c>
      <c r="K98" s="270">
        <v>10.3</v>
      </c>
      <c r="L98" s="270" t="s">
        <v>211</v>
      </c>
      <c r="M98" s="271" t="e">
        <f t="shared" si="4"/>
        <v>#VALUE!</v>
      </c>
      <c r="N98" s="495"/>
      <c r="O98" s="13"/>
      <c r="P98" s="14"/>
      <c r="Q98" s="11"/>
      <c r="R98" s="12"/>
      <c r="S98" s="13"/>
      <c r="T98" s="13"/>
      <c r="U98" s="13"/>
      <c r="V98" s="13"/>
      <c r="W98" s="13"/>
    </row>
    <row r="99" spans="1:195" s="3" customFormat="1" ht="27" customHeight="1">
      <c r="A99" s="13"/>
      <c r="B99" s="609"/>
      <c r="C99" s="594" t="s">
        <v>161</v>
      </c>
      <c r="D99" s="537">
        <v>12.716226794881425</v>
      </c>
      <c r="E99" s="569"/>
      <c r="F99" s="456">
        <v>13.2</v>
      </c>
      <c r="G99" s="405" t="s">
        <v>296</v>
      </c>
      <c r="H99" s="374"/>
      <c r="I99" s="189" t="s">
        <v>161</v>
      </c>
      <c r="J99" s="181" t="s">
        <v>227</v>
      </c>
      <c r="K99" s="270">
        <v>13.2</v>
      </c>
      <c r="L99" s="270" t="s">
        <v>211</v>
      </c>
      <c r="M99" s="271" t="e">
        <f t="shared" si="4"/>
        <v>#VALUE!</v>
      </c>
      <c r="N99" s="495"/>
      <c r="O99" s="13"/>
      <c r="P99" s="14"/>
      <c r="Q99" s="11"/>
      <c r="R99" s="12"/>
      <c r="S99" s="13"/>
      <c r="T99" s="13"/>
      <c r="U99" s="13"/>
      <c r="V99" s="13"/>
      <c r="W99" s="13"/>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row>
    <row r="100" spans="1:195" s="3" customFormat="1" ht="27" customHeight="1">
      <c r="A100" s="13"/>
      <c r="B100" s="610"/>
      <c r="C100" s="585" t="s">
        <v>140</v>
      </c>
      <c r="D100" s="537">
        <v>12.716226794881425</v>
      </c>
      <c r="E100" s="569"/>
      <c r="F100" s="446">
        <v>11.88</v>
      </c>
      <c r="G100" s="398" t="s">
        <v>296</v>
      </c>
      <c r="H100" s="380"/>
      <c r="I100" s="381"/>
      <c r="J100" s="181"/>
      <c r="K100" s="382"/>
      <c r="L100" s="382"/>
      <c r="M100" s="383"/>
      <c r="N100" s="495"/>
      <c r="O100" s="13"/>
      <c r="P100" s="12"/>
      <c r="Q100" s="11"/>
      <c r="R100" s="12"/>
      <c r="S100" s="13"/>
      <c r="T100" s="13"/>
      <c r="U100" s="13"/>
      <c r="V100" s="13"/>
      <c r="W100" s="13"/>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row>
    <row r="101" spans="1:195" s="3" customFormat="1" ht="27" customHeight="1" thickBot="1">
      <c r="A101" s="13"/>
      <c r="B101" s="620"/>
      <c r="C101" s="603" t="s">
        <v>291</v>
      </c>
      <c r="D101" s="549">
        <v>10</v>
      </c>
      <c r="E101" s="577" t="s">
        <v>342</v>
      </c>
      <c r="F101" s="459"/>
      <c r="G101" s="399" t="s">
        <v>296</v>
      </c>
      <c r="H101" s="375"/>
      <c r="I101" s="272" t="s">
        <v>140</v>
      </c>
      <c r="J101" s="181" t="s">
        <v>227</v>
      </c>
      <c r="K101" s="273">
        <v>11.88</v>
      </c>
      <c r="L101" s="273" t="s">
        <v>211</v>
      </c>
      <c r="M101" s="274" t="e">
        <f aca="true" t="shared" si="5" ref="M101:M125">+L101/K101</f>
        <v>#VALUE!</v>
      </c>
      <c r="N101" s="495"/>
      <c r="O101" s="13"/>
      <c r="P101" s="12"/>
      <c r="Q101" s="11"/>
      <c r="R101" s="12"/>
      <c r="S101" s="13"/>
      <c r="T101" s="13"/>
      <c r="U101" s="13"/>
      <c r="V101" s="13"/>
      <c r="W101" s="13"/>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row>
    <row r="102" spans="1:195" s="3" customFormat="1" ht="27" customHeight="1">
      <c r="A102" s="13"/>
      <c r="B102" s="608" t="s">
        <v>163</v>
      </c>
      <c r="C102" s="588" t="s">
        <v>164</v>
      </c>
      <c r="D102" s="536">
        <v>20</v>
      </c>
      <c r="E102" s="563"/>
      <c r="F102" s="445">
        <v>30</v>
      </c>
      <c r="G102" s="396" t="s">
        <v>296</v>
      </c>
      <c r="H102" s="373" t="s">
        <v>163</v>
      </c>
      <c r="I102" s="275" t="s">
        <v>164</v>
      </c>
      <c r="J102" s="258" t="s">
        <v>225</v>
      </c>
      <c r="K102" s="243">
        <v>30</v>
      </c>
      <c r="L102" s="276">
        <v>25</v>
      </c>
      <c r="M102" s="277">
        <f t="shared" si="5"/>
        <v>0.8333333333333334</v>
      </c>
      <c r="N102" s="495"/>
      <c r="O102" s="13"/>
      <c r="P102" s="12"/>
      <c r="Q102" s="11"/>
      <c r="R102" s="12"/>
      <c r="S102" s="13"/>
      <c r="T102" s="13"/>
      <c r="U102" s="13"/>
      <c r="V102" s="13"/>
      <c r="W102" s="13"/>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row>
    <row r="103" spans="1:195" s="3" customFormat="1" ht="27" customHeight="1" thickBot="1">
      <c r="A103" s="13"/>
      <c r="B103" s="611"/>
      <c r="C103" s="587" t="s">
        <v>162</v>
      </c>
      <c r="D103" s="538">
        <v>10</v>
      </c>
      <c r="E103" s="565"/>
      <c r="F103" s="448">
        <v>15</v>
      </c>
      <c r="G103" s="399" t="s">
        <v>296</v>
      </c>
      <c r="H103" s="195"/>
      <c r="I103" s="278" t="s">
        <v>162</v>
      </c>
      <c r="J103" s="279" t="s">
        <v>228</v>
      </c>
      <c r="K103" s="280">
        <v>15</v>
      </c>
      <c r="L103" s="281">
        <v>12.5</v>
      </c>
      <c r="M103" s="282">
        <f t="shared" si="5"/>
        <v>0.8333333333333334</v>
      </c>
      <c r="N103" s="495"/>
      <c r="O103" s="16"/>
      <c r="P103" s="13"/>
      <c r="Q103" s="13"/>
      <c r="R103" s="13"/>
      <c r="S103" s="13"/>
      <c r="T103" s="13"/>
      <c r="U103" s="13"/>
      <c r="V103" s="13"/>
      <c r="W103" s="13"/>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row>
    <row r="104" spans="1:195" s="3" customFormat="1" ht="27" customHeight="1" thickBot="1">
      <c r="A104" s="13"/>
      <c r="B104" s="608" t="s">
        <v>87</v>
      </c>
      <c r="C104" s="588" t="s">
        <v>51</v>
      </c>
      <c r="D104" s="536">
        <v>11.4</v>
      </c>
      <c r="E104" s="552" t="s">
        <v>313</v>
      </c>
      <c r="F104" s="445">
        <v>19</v>
      </c>
      <c r="G104" s="396" t="s">
        <v>297</v>
      </c>
      <c r="H104" s="179" t="s">
        <v>87</v>
      </c>
      <c r="I104" s="217" t="s">
        <v>51</v>
      </c>
      <c r="J104" s="283" t="s">
        <v>229</v>
      </c>
      <c r="K104" s="182">
        <v>19</v>
      </c>
      <c r="L104" s="182" t="s">
        <v>211</v>
      </c>
      <c r="M104" s="219" t="e">
        <f t="shared" si="5"/>
        <v>#VALUE!</v>
      </c>
      <c r="N104" s="495"/>
      <c r="O104" s="16"/>
      <c r="P104" s="13"/>
      <c r="Q104" s="13"/>
      <c r="R104" s="13"/>
      <c r="S104" s="13"/>
      <c r="T104" s="13"/>
      <c r="U104" s="13"/>
      <c r="V104" s="13"/>
      <c r="W104" s="13"/>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row>
    <row r="105" spans="1:195" s="3" customFormat="1" ht="27" customHeight="1" thickBot="1">
      <c r="A105" s="13"/>
      <c r="B105" s="609"/>
      <c r="C105" s="585" t="s">
        <v>88</v>
      </c>
      <c r="D105" s="537">
        <v>10.26</v>
      </c>
      <c r="E105" s="556" t="s">
        <v>313</v>
      </c>
      <c r="F105" s="446">
        <v>15.84</v>
      </c>
      <c r="G105" s="397" t="s">
        <v>297</v>
      </c>
      <c r="H105" s="185"/>
      <c r="I105" s="180" t="s">
        <v>88</v>
      </c>
      <c r="J105" s="189" t="s">
        <v>88</v>
      </c>
      <c r="K105" s="187">
        <v>15.84</v>
      </c>
      <c r="L105" s="188">
        <v>10.3</v>
      </c>
      <c r="M105" s="184">
        <f t="shared" si="5"/>
        <v>0.6502525252525253</v>
      </c>
      <c r="N105" s="495"/>
      <c r="O105" s="16"/>
      <c r="P105" s="13"/>
      <c r="Q105" s="13"/>
      <c r="R105" s="13"/>
      <c r="S105" s="13"/>
      <c r="T105" s="13"/>
      <c r="U105" s="13"/>
      <c r="V105" s="13"/>
      <c r="W105" s="13"/>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row>
    <row r="106" spans="1:195" s="3" customFormat="1" ht="27" customHeight="1" thickBot="1">
      <c r="A106" s="13"/>
      <c r="B106" s="611"/>
      <c r="C106" s="587" t="s">
        <v>24</v>
      </c>
      <c r="D106" s="538">
        <v>11.4</v>
      </c>
      <c r="E106" s="554" t="s">
        <v>313</v>
      </c>
      <c r="F106" s="448">
        <v>12.5</v>
      </c>
      <c r="G106" s="396" t="s">
        <v>297</v>
      </c>
      <c r="H106" s="195"/>
      <c r="I106" s="221" t="s">
        <v>24</v>
      </c>
      <c r="J106" s="283" t="s">
        <v>229</v>
      </c>
      <c r="K106" s="206">
        <v>12.5</v>
      </c>
      <c r="L106" s="206" t="s">
        <v>211</v>
      </c>
      <c r="M106" s="222" t="e">
        <f t="shared" si="5"/>
        <v>#VALUE!</v>
      </c>
      <c r="N106" s="495"/>
      <c r="O106" s="16"/>
      <c r="P106" s="13"/>
      <c r="Q106" s="13"/>
      <c r="R106" s="13"/>
      <c r="S106" s="13"/>
      <c r="T106" s="13"/>
      <c r="U106" s="13"/>
      <c r="V106" s="13"/>
      <c r="W106" s="13"/>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row>
    <row r="107" spans="1:195" s="3" customFormat="1" ht="27" customHeight="1" thickBot="1">
      <c r="A107" s="13"/>
      <c r="B107" s="613" t="s">
        <v>89</v>
      </c>
      <c r="C107" s="590" t="s">
        <v>25</v>
      </c>
      <c r="D107" s="540">
        <v>15</v>
      </c>
      <c r="E107" s="571" t="s">
        <v>313</v>
      </c>
      <c r="F107" s="454">
        <v>15</v>
      </c>
      <c r="G107" s="396" t="s">
        <v>297</v>
      </c>
      <c r="H107" s="212" t="s">
        <v>89</v>
      </c>
      <c r="I107" s="213" t="s">
        <v>25</v>
      </c>
      <c r="J107" s="235" t="s">
        <v>25</v>
      </c>
      <c r="K107" s="215">
        <v>15</v>
      </c>
      <c r="L107" s="236">
        <v>15</v>
      </c>
      <c r="M107" s="216">
        <f t="shared" si="5"/>
        <v>1</v>
      </c>
      <c r="N107" s="495"/>
      <c r="O107" s="16"/>
      <c r="P107" s="13"/>
      <c r="Q107" s="13"/>
      <c r="R107" s="13"/>
      <c r="S107" s="13"/>
      <c r="T107" s="13"/>
      <c r="U107" s="13"/>
      <c r="V107" s="13"/>
      <c r="W107" s="13"/>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row>
    <row r="108" spans="1:195" s="3" customFormat="1" ht="27" customHeight="1" thickBot="1">
      <c r="A108" s="13"/>
      <c r="B108" s="613" t="s">
        <v>90</v>
      </c>
      <c r="C108" s="604" t="s">
        <v>321</v>
      </c>
      <c r="D108" s="540">
        <v>3</v>
      </c>
      <c r="E108" s="571" t="s">
        <v>322</v>
      </c>
      <c r="F108" s="454">
        <v>5</v>
      </c>
      <c r="G108" s="403" t="s">
        <v>296</v>
      </c>
      <c r="H108" s="212" t="s">
        <v>90</v>
      </c>
      <c r="I108" s="213" t="s">
        <v>26</v>
      </c>
      <c r="J108" s="218" t="s">
        <v>212</v>
      </c>
      <c r="K108" s="215">
        <v>5</v>
      </c>
      <c r="L108" s="215" t="s">
        <v>211</v>
      </c>
      <c r="M108" s="240" t="e">
        <f t="shared" si="5"/>
        <v>#VALUE!</v>
      </c>
      <c r="N108" s="495"/>
      <c r="O108" s="16"/>
      <c r="P108" s="13"/>
      <c r="Q108" s="13"/>
      <c r="R108" s="13"/>
      <c r="S108" s="13"/>
      <c r="T108" s="13"/>
      <c r="U108" s="13"/>
      <c r="V108" s="13"/>
      <c r="W108" s="13"/>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row>
    <row r="109" spans="1:195" s="3" customFormat="1" ht="27" customHeight="1" thickBot="1">
      <c r="A109" s="13"/>
      <c r="B109" s="608" t="s">
        <v>91</v>
      </c>
      <c r="C109" s="588" t="s">
        <v>139</v>
      </c>
      <c r="D109" s="536">
        <v>15.123999999999995</v>
      </c>
      <c r="E109" s="578" t="s">
        <v>352</v>
      </c>
      <c r="F109" s="445">
        <v>17.51</v>
      </c>
      <c r="G109" s="396" t="s">
        <v>295</v>
      </c>
      <c r="H109" s="179" t="s">
        <v>91</v>
      </c>
      <c r="I109" s="209" t="s">
        <v>139</v>
      </c>
      <c r="J109" s="201" t="s">
        <v>139</v>
      </c>
      <c r="K109" s="182">
        <v>17.51</v>
      </c>
      <c r="L109" s="183">
        <v>15.1</v>
      </c>
      <c r="M109" s="202">
        <f t="shared" si="5"/>
        <v>0.8623643632210165</v>
      </c>
      <c r="N109" s="495"/>
      <c r="O109" s="16"/>
      <c r="P109" s="13"/>
      <c r="Q109" s="13"/>
      <c r="R109" s="13"/>
      <c r="S109" s="13"/>
      <c r="T109" s="13"/>
      <c r="U109" s="13"/>
      <c r="V109" s="13"/>
      <c r="W109" s="13"/>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row>
    <row r="110" spans="1:195" s="3" customFormat="1" ht="27" customHeight="1" thickBot="1">
      <c r="A110" s="13"/>
      <c r="B110" s="611"/>
      <c r="C110" s="587" t="s">
        <v>199</v>
      </c>
      <c r="D110" s="538">
        <v>10.83</v>
      </c>
      <c r="E110" s="562" t="s">
        <v>313</v>
      </c>
      <c r="F110" s="446">
        <v>12.54</v>
      </c>
      <c r="G110" s="396" t="s">
        <v>297</v>
      </c>
      <c r="H110" s="185"/>
      <c r="I110" s="210" t="s">
        <v>199</v>
      </c>
      <c r="J110" s="189" t="s">
        <v>199</v>
      </c>
      <c r="K110" s="187">
        <v>12.54</v>
      </c>
      <c r="L110" s="188">
        <v>10.8</v>
      </c>
      <c r="M110" s="184">
        <f t="shared" si="5"/>
        <v>0.8612440191387561</v>
      </c>
      <c r="N110" s="495"/>
      <c r="O110" s="16"/>
      <c r="P110" s="13"/>
      <c r="Q110" s="13"/>
      <c r="R110" s="13"/>
      <c r="S110" s="13"/>
      <c r="T110" s="13"/>
      <c r="U110" s="13"/>
      <c r="V110" s="13"/>
      <c r="W110" s="13"/>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row>
    <row r="111" spans="1:195" s="3" customFormat="1" ht="27" customHeight="1" thickBot="1">
      <c r="A111" s="13"/>
      <c r="B111" s="608" t="s">
        <v>92</v>
      </c>
      <c r="C111" s="588" t="s">
        <v>29</v>
      </c>
      <c r="D111" s="536">
        <v>8.8</v>
      </c>
      <c r="E111" s="555" t="s">
        <v>313</v>
      </c>
      <c r="F111" s="445">
        <v>8.8</v>
      </c>
      <c r="G111" s="396" t="s">
        <v>297</v>
      </c>
      <c r="H111" s="179" t="s">
        <v>92</v>
      </c>
      <c r="I111" s="209" t="s">
        <v>29</v>
      </c>
      <c r="J111" s="201" t="s">
        <v>29</v>
      </c>
      <c r="K111" s="182">
        <v>8.8</v>
      </c>
      <c r="L111" s="183">
        <v>8.799999999999999</v>
      </c>
      <c r="M111" s="202">
        <f t="shared" si="5"/>
        <v>0.9999999999999998</v>
      </c>
      <c r="N111" s="495"/>
      <c r="O111" s="16"/>
      <c r="P111" s="13"/>
      <c r="Q111" s="13"/>
      <c r="R111" s="13"/>
      <c r="S111" s="13"/>
      <c r="T111" s="13"/>
      <c r="U111" s="13"/>
      <c r="V111" s="13"/>
      <c r="W111" s="13"/>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row>
    <row r="112" spans="1:195" s="3" customFormat="1" ht="27" customHeight="1" thickBot="1">
      <c r="A112" s="13"/>
      <c r="B112" s="609"/>
      <c r="C112" s="585" t="s">
        <v>30</v>
      </c>
      <c r="D112" s="537">
        <v>7.92</v>
      </c>
      <c r="E112" s="556" t="s">
        <v>313</v>
      </c>
      <c r="F112" s="446">
        <v>7.92</v>
      </c>
      <c r="G112" s="396" t="s">
        <v>297</v>
      </c>
      <c r="H112" s="185"/>
      <c r="I112" s="210" t="s">
        <v>30</v>
      </c>
      <c r="J112" s="189" t="s">
        <v>30</v>
      </c>
      <c r="K112" s="187">
        <v>7.92</v>
      </c>
      <c r="L112" s="188">
        <v>7.919999999999999</v>
      </c>
      <c r="M112" s="184">
        <f t="shared" si="5"/>
        <v>0.9999999999999999</v>
      </c>
      <c r="N112" s="495"/>
      <c r="O112" s="16"/>
      <c r="P112" s="13"/>
      <c r="Q112" s="13"/>
      <c r="R112" s="13"/>
      <c r="S112" s="13"/>
      <c r="T112" s="13"/>
      <c r="U112" s="13"/>
      <c r="V112" s="13"/>
      <c r="W112" s="13"/>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row>
    <row r="113" spans="1:23" ht="27" customHeight="1" thickBot="1">
      <c r="A113" s="13"/>
      <c r="B113" s="611"/>
      <c r="C113" s="587" t="s">
        <v>31</v>
      </c>
      <c r="D113" s="538">
        <v>8.45344544540677</v>
      </c>
      <c r="E113" s="557" t="s">
        <v>313</v>
      </c>
      <c r="F113" s="447">
        <v>8.73</v>
      </c>
      <c r="G113" s="396" t="s">
        <v>297</v>
      </c>
      <c r="H113" s="185"/>
      <c r="I113" s="210" t="s">
        <v>31</v>
      </c>
      <c r="J113" s="181" t="s">
        <v>216</v>
      </c>
      <c r="K113" s="187">
        <v>8.73</v>
      </c>
      <c r="L113" s="188">
        <v>8.5</v>
      </c>
      <c r="M113" s="184">
        <f t="shared" si="5"/>
        <v>0.9736540664375716</v>
      </c>
      <c r="N113" s="495"/>
      <c r="O113" s="16"/>
      <c r="P113" s="13"/>
      <c r="Q113" s="13"/>
      <c r="R113" s="13"/>
      <c r="S113" s="13"/>
      <c r="T113" s="13"/>
      <c r="U113" s="13"/>
      <c r="V113" s="13"/>
      <c r="W113" s="13"/>
    </row>
    <row r="114" spans="1:23" ht="27" customHeight="1" thickBot="1">
      <c r="A114" s="13"/>
      <c r="B114" s="613" t="s">
        <v>32</v>
      </c>
      <c r="C114" s="590" t="s">
        <v>32</v>
      </c>
      <c r="D114" s="540">
        <v>6.84</v>
      </c>
      <c r="E114" s="571" t="s">
        <v>313</v>
      </c>
      <c r="F114" s="450">
        <v>9.7</v>
      </c>
      <c r="G114" s="396" t="s">
        <v>297</v>
      </c>
      <c r="H114" s="284" t="s">
        <v>32</v>
      </c>
      <c r="I114" s="285" t="s">
        <v>32</v>
      </c>
      <c r="J114" s="181" t="s">
        <v>210</v>
      </c>
      <c r="K114" s="286">
        <v>9.7</v>
      </c>
      <c r="L114" s="287">
        <v>7.6</v>
      </c>
      <c r="M114" s="288">
        <f t="shared" si="5"/>
        <v>0.7835051546391752</v>
      </c>
      <c r="N114" s="495"/>
      <c r="O114" s="16"/>
      <c r="P114" s="13"/>
      <c r="Q114" s="13"/>
      <c r="R114" s="13"/>
      <c r="S114" s="13"/>
      <c r="T114" s="13"/>
      <c r="U114" s="13"/>
      <c r="V114" s="13"/>
      <c r="W114" s="13"/>
    </row>
    <row r="115" spans="1:23" ht="27" customHeight="1">
      <c r="A115" s="13"/>
      <c r="B115" s="621" t="s">
        <v>292</v>
      </c>
      <c r="C115" s="588" t="s">
        <v>293</v>
      </c>
      <c r="D115" s="550">
        <v>30</v>
      </c>
      <c r="E115" s="579" t="s">
        <v>342</v>
      </c>
      <c r="F115" s="460"/>
      <c r="G115" s="396" t="s">
        <v>296</v>
      </c>
      <c r="H115" s="384"/>
      <c r="I115" s="385"/>
      <c r="J115" s="386"/>
      <c r="K115" s="301"/>
      <c r="L115" s="387"/>
      <c r="M115" s="388"/>
      <c r="N115" s="495"/>
      <c r="O115" s="16"/>
      <c r="P115" s="13"/>
      <c r="Q115" s="13"/>
      <c r="R115" s="13"/>
      <c r="S115" s="13"/>
      <c r="T115" s="13"/>
      <c r="U115" s="13"/>
      <c r="V115" s="13"/>
      <c r="W115" s="13"/>
    </row>
    <row r="116" spans="1:23" ht="27" customHeight="1">
      <c r="A116" s="13"/>
      <c r="B116" s="614"/>
      <c r="C116" s="585" t="s">
        <v>294</v>
      </c>
      <c r="D116" s="543">
        <v>30</v>
      </c>
      <c r="E116" s="561" t="s">
        <v>342</v>
      </c>
      <c r="F116" s="461"/>
      <c r="G116" s="397" t="s">
        <v>296</v>
      </c>
      <c r="H116" s="384"/>
      <c r="I116" s="385"/>
      <c r="J116" s="386"/>
      <c r="K116" s="301"/>
      <c r="L116" s="387"/>
      <c r="M116" s="388"/>
      <c r="N116" s="495"/>
      <c r="O116" s="16"/>
      <c r="P116" s="13"/>
      <c r="Q116" s="13"/>
      <c r="R116" s="13"/>
      <c r="S116" s="13"/>
      <c r="T116" s="13"/>
      <c r="U116" s="13"/>
      <c r="V116" s="13"/>
      <c r="W116" s="13"/>
    </row>
    <row r="117" spans="1:23" ht="27" customHeight="1">
      <c r="A117" s="13"/>
      <c r="B117" s="614"/>
      <c r="C117" s="605" t="s">
        <v>348</v>
      </c>
      <c r="D117" s="543">
        <v>30</v>
      </c>
      <c r="E117" s="560" t="s">
        <v>359</v>
      </c>
      <c r="F117" s="461"/>
      <c r="G117" s="397" t="s">
        <v>296</v>
      </c>
      <c r="H117" s="384"/>
      <c r="I117" s="385"/>
      <c r="J117" s="386"/>
      <c r="K117" s="301"/>
      <c r="L117" s="387"/>
      <c r="M117" s="388"/>
      <c r="N117" s="495"/>
      <c r="O117" s="16"/>
      <c r="P117" s="13"/>
      <c r="Q117" s="13"/>
      <c r="R117" s="13"/>
      <c r="S117" s="13"/>
      <c r="T117" s="13"/>
      <c r="U117" s="13"/>
      <c r="V117" s="13"/>
      <c r="W117" s="13"/>
    </row>
    <row r="118" spans="1:23" ht="27" customHeight="1">
      <c r="A118" s="13"/>
      <c r="B118" s="622"/>
      <c r="C118" s="605" t="s">
        <v>349</v>
      </c>
      <c r="D118" s="543">
        <v>30</v>
      </c>
      <c r="E118" s="560" t="s">
        <v>360</v>
      </c>
      <c r="F118" s="528"/>
      <c r="G118" s="398" t="s">
        <v>296</v>
      </c>
      <c r="H118" s="384"/>
      <c r="I118" s="385"/>
      <c r="J118" s="386"/>
      <c r="K118" s="301"/>
      <c r="L118" s="387"/>
      <c r="M118" s="388"/>
      <c r="N118" s="495"/>
      <c r="O118" s="16"/>
      <c r="P118" s="13"/>
      <c r="Q118" s="13"/>
      <c r="R118" s="13"/>
      <c r="S118" s="13"/>
      <c r="T118" s="13"/>
      <c r="U118" s="13"/>
      <c r="V118" s="13"/>
      <c r="W118" s="13"/>
    </row>
    <row r="119" spans="1:23" ht="27" customHeight="1" thickBot="1">
      <c r="A119" s="13"/>
      <c r="B119" s="620"/>
      <c r="C119" s="606" t="s">
        <v>353</v>
      </c>
      <c r="D119" s="549">
        <v>30</v>
      </c>
      <c r="E119" s="580" t="s">
        <v>342</v>
      </c>
      <c r="F119" s="462"/>
      <c r="G119" s="399" t="s">
        <v>296</v>
      </c>
      <c r="H119" s="384"/>
      <c r="I119" s="385"/>
      <c r="J119" s="386"/>
      <c r="K119" s="301"/>
      <c r="L119" s="387"/>
      <c r="M119" s="388"/>
      <c r="N119" s="495"/>
      <c r="O119" s="16"/>
      <c r="P119" s="13"/>
      <c r="Q119" s="13"/>
      <c r="R119" s="13"/>
      <c r="S119" s="13"/>
      <c r="T119" s="13"/>
      <c r="U119" s="13"/>
      <c r="V119" s="13"/>
      <c r="W119" s="13"/>
    </row>
    <row r="120" spans="1:23" ht="27" customHeight="1" thickBot="1">
      <c r="A120" s="13"/>
      <c r="B120" s="608" t="s">
        <v>93</v>
      </c>
      <c r="C120" s="588" t="s">
        <v>33</v>
      </c>
      <c r="D120" s="536">
        <v>30</v>
      </c>
      <c r="E120" s="552" t="s">
        <v>313</v>
      </c>
      <c r="F120" s="455">
        <v>25</v>
      </c>
      <c r="G120" s="396" t="s">
        <v>297</v>
      </c>
      <c r="H120" s="179" t="s">
        <v>93</v>
      </c>
      <c r="I120" s="209" t="s">
        <v>33</v>
      </c>
      <c r="J120" s="201" t="s">
        <v>33</v>
      </c>
      <c r="K120" s="182">
        <v>25</v>
      </c>
      <c r="L120" s="183">
        <v>30</v>
      </c>
      <c r="M120" s="202">
        <f t="shared" si="5"/>
        <v>1.2</v>
      </c>
      <c r="N120" s="495"/>
      <c r="O120" s="16"/>
      <c r="P120" s="13"/>
      <c r="Q120" s="13"/>
      <c r="R120" s="13"/>
      <c r="S120" s="13"/>
      <c r="T120" s="13"/>
      <c r="U120" s="13"/>
      <c r="V120" s="13"/>
      <c r="W120" s="13"/>
    </row>
    <row r="121" spans="1:23" ht="27" customHeight="1">
      <c r="A121" s="13"/>
      <c r="B121" s="609"/>
      <c r="C121" s="585" t="s">
        <v>94</v>
      </c>
      <c r="D121" s="537">
        <v>23.75</v>
      </c>
      <c r="E121" s="553" t="s">
        <v>313</v>
      </c>
      <c r="F121" s="446">
        <v>23.8</v>
      </c>
      <c r="G121" s="396" t="s">
        <v>297</v>
      </c>
      <c r="H121" s="289"/>
      <c r="I121" s="210" t="s">
        <v>94</v>
      </c>
      <c r="J121" s="189" t="s">
        <v>94</v>
      </c>
      <c r="K121" s="187">
        <v>23.8</v>
      </c>
      <c r="L121" s="188">
        <v>23.8</v>
      </c>
      <c r="M121" s="184">
        <f t="shared" si="5"/>
        <v>1</v>
      </c>
      <c r="N121" s="495"/>
      <c r="O121" s="16"/>
      <c r="P121" s="13"/>
      <c r="Q121" s="13"/>
      <c r="R121" s="13"/>
      <c r="S121" s="13"/>
      <c r="T121" s="13"/>
      <c r="U121" s="13"/>
      <c r="V121" s="13"/>
      <c r="W121" s="13"/>
    </row>
    <row r="122" spans="1:23" ht="38.25">
      <c r="A122" s="13"/>
      <c r="B122" s="609"/>
      <c r="C122" s="598" t="s">
        <v>323</v>
      </c>
      <c r="D122" s="537">
        <v>14.25</v>
      </c>
      <c r="E122" s="553" t="s">
        <v>326</v>
      </c>
      <c r="F122" s="446">
        <v>14.25</v>
      </c>
      <c r="G122" s="397" t="s">
        <v>297</v>
      </c>
      <c r="H122" s="289"/>
      <c r="I122" s="210" t="s">
        <v>95</v>
      </c>
      <c r="J122" s="189" t="s">
        <v>95</v>
      </c>
      <c r="K122" s="187">
        <v>14.25</v>
      </c>
      <c r="L122" s="188">
        <v>14.3</v>
      </c>
      <c r="M122" s="184">
        <f t="shared" si="5"/>
        <v>1.0035087719298246</v>
      </c>
      <c r="N122" s="495"/>
      <c r="O122" s="16"/>
      <c r="P122" s="13"/>
      <c r="Q122" s="13"/>
      <c r="R122" s="13"/>
      <c r="S122" s="13"/>
      <c r="T122" s="13"/>
      <c r="U122" s="13"/>
      <c r="V122" s="13"/>
      <c r="W122" s="13"/>
    </row>
    <row r="123" spans="1:23" ht="27" customHeight="1" thickBot="1">
      <c r="A123" s="13"/>
      <c r="B123" s="611"/>
      <c r="C123" s="587" t="s">
        <v>34</v>
      </c>
      <c r="D123" s="538">
        <v>6.84</v>
      </c>
      <c r="E123" s="557" t="s">
        <v>313</v>
      </c>
      <c r="F123" s="448">
        <v>7.92</v>
      </c>
      <c r="G123" s="399" t="s">
        <v>297</v>
      </c>
      <c r="H123" s="290"/>
      <c r="I123" s="211" t="s">
        <v>34</v>
      </c>
      <c r="J123" s="205" t="s">
        <v>34</v>
      </c>
      <c r="K123" s="206">
        <v>7.92</v>
      </c>
      <c r="L123" s="206" t="s">
        <v>211</v>
      </c>
      <c r="M123" s="222" t="e">
        <f t="shared" si="5"/>
        <v>#VALUE!</v>
      </c>
      <c r="N123" s="495"/>
      <c r="O123" s="16"/>
      <c r="P123" s="13"/>
      <c r="Q123" s="13"/>
      <c r="R123" s="13"/>
      <c r="S123" s="13"/>
      <c r="T123" s="13"/>
      <c r="U123" s="13"/>
      <c r="V123" s="13"/>
      <c r="W123" s="13"/>
    </row>
    <row r="124" spans="1:23" ht="27" customHeight="1" thickBot="1">
      <c r="A124" s="13"/>
      <c r="B124" s="608" t="s">
        <v>347</v>
      </c>
      <c r="C124" s="597" t="s">
        <v>354</v>
      </c>
      <c r="D124" s="536">
        <v>19</v>
      </c>
      <c r="E124" s="552" t="s">
        <v>356</v>
      </c>
      <c r="F124" s="529"/>
      <c r="G124" s="530" t="s">
        <v>296</v>
      </c>
      <c r="H124" s="531"/>
      <c r="I124" s="532"/>
      <c r="J124" s="533"/>
      <c r="K124" s="286"/>
      <c r="L124" s="286"/>
      <c r="M124" s="534"/>
      <c r="N124" s="495"/>
      <c r="O124" s="16"/>
      <c r="P124" s="13"/>
      <c r="Q124" s="13"/>
      <c r="R124" s="13"/>
      <c r="S124" s="13"/>
      <c r="T124" s="13"/>
      <c r="U124" s="13"/>
      <c r="V124" s="13"/>
      <c r="W124" s="13"/>
    </row>
    <row r="125" spans="1:23" ht="27" customHeight="1" thickBot="1">
      <c r="A125" s="13"/>
      <c r="B125" s="617"/>
      <c r="C125" s="591" t="s">
        <v>355</v>
      </c>
      <c r="D125" s="551">
        <v>19</v>
      </c>
      <c r="E125" s="581" t="s">
        <v>356</v>
      </c>
      <c r="F125" s="454">
        <v>14.72</v>
      </c>
      <c r="G125" s="403" t="s">
        <v>296</v>
      </c>
      <c r="H125" s="291" t="s">
        <v>96</v>
      </c>
      <c r="I125" s="213" t="s">
        <v>97</v>
      </c>
      <c r="J125" s="235" t="s">
        <v>97</v>
      </c>
      <c r="K125" s="215">
        <v>14.72</v>
      </c>
      <c r="L125" s="236">
        <v>19</v>
      </c>
      <c r="M125" s="216">
        <f t="shared" si="5"/>
        <v>1.2907608695652173</v>
      </c>
      <c r="N125" s="495"/>
      <c r="O125" s="16"/>
      <c r="P125" s="13"/>
      <c r="Q125" s="13"/>
      <c r="R125" s="13"/>
      <c r="S125" s="13"/>
      <c r="T125" s="13"/>
      <c r="U125" s="13"/>
      <c r="V125" s="13"/>
      <c r="W125" s="13"/>
    </row>
    <row r="126" spans="1:23" ht="27" customHeight="1" thickBot="1">
      <c r="A126" s="13"/>
      <c r="B126" s="408"/>
      <c r="C126" s="394"/>
      <c r="D126" s="394"/>
      <c r="E126" s="526"/>
      <c r="F126" s="395"/>
      <c r="G126" s="395"/>
      <c r="H126" s="16"/>
      <c r="I126" s="16"/>
      <c r="J126" s="16"/>
      <c r="K126" s="16"/>
      <c r="L126" s="16"/>
      <c r="M126" s="16"/>
      <c r="N126" s="495"/>
      <c r="O126" s="16"/>
      <c r="P126" s="13"/>
      <c r="Q126" s="13"/>
      <c r="R126" s="13"/>
      <c r="S126" s="13"/>
      <c r="T126" s="13"/>
      <c r="U126" s="13"/>
      <c r="V126" s="13"/>
      <c r="W126" s="13"/>
    </row>
    <row r="127" spans="1:23" ht="27" customHeight="1" thickBot="1">
      <c r="A127" s="13"/>
      <c r="B127" s="464" t="s">
        <v>168</v>
      </c>
      <c r="C127" s="641" t="s">
        <v>350</v>
      </c>
      <c r="D127" s="642"/>
      <c r="E127" s="526"/>
      <c r="F127" s="395"/>
      <c r="G127" s="395"/>
      <c r="H127" s="292" t="s">
        <v>168</v>
      </c>
      <c r="I127" s="643" t="s">
        <v>201</v>
      </c>
      <c r="J127" s="644"/>
      <c r="K127" s="645"/>
      <c r="L127" s="293"/>
      <c r="M127" s="294"/>
      <c r="N127" s="495"/>
      <c r="O127" s="16"/>
      <c r="P127" s="13"/>
      <c r="Q127" s="13"/>
      <c r="R127" s="13"/>
      <c r="S127" s="13"/>
      <c r="T127" s="13"/>
      <c r="U127" s="13"/>
      <c r="V127" s="13"/>
      <c r="W127" s="13"/>
    </row>
    <row r="128" spans="1:23" ht="27" customHeight="1">
      <c r="A128" s="13"/>
      <c r="B128" s="408"/>
      <c r="C128" s="394"/>
      <c r="D128" s="394"/>
      <c r="E128" s="526"/>
      <c r="F128" s="395"/>
      <c r="G128" s="395"/>
      <c r="H128" s="16"/>
      <c r="I128" s="16"/>
      <c r="J128" s="16"/>
      <c r="K128" s="16"/>
      <c r="L128" s="16"/>
      <c r="M128" s="16"/>
      <c r="N128" s="495"/>
      <c r="O128" s="16"/>
      <c r="P128" s="13"/>
      <c r="Q128" s="13"/>
      <c r="R128" s="13"/>
      <c r="S128" s="13"/>
      <c r="T128" s="13"/>
      <c r="U128" s="13"/>
      <c r="V128" s="13"/>
      <c r="W128" s="13"/>
    </row>
    <row r="129" spans="1:23" ht="27" customHeight="1">
      <c r="A129" s="13"/>
      <c r="B129" s="408"/>
      <c r="C129" s="394"/>
      <c r="D129" s="394"/>
      <c r="E129" s="526"/>
      <c r="F129" s="395"/>
      <c r="G129" s="395"/>
      <c r="H129" s="16"/>
      <c r="I129" s="16"/>
      <c r="J129" s="16"/>
      <c r="K129" s="16"/>
      <c r="L129" s="16"/>
      <c r="M129" s="16"/>
      <c r="N129" s="495"/>
      <c r="O129" s="16"/>
      <c r="P129" s="13"/>
      <c r="Q129" s="13"/>
      <c r="R129" s="13"/>
      <c r="S129" s="13"/>
      <c r="T129" s="13"/>
      <c r="U129" s="13"/>
      <c r="V129" s="13"/>
      <c r="W129" s="13"/>
    </row>
    <row r="130" spans="1:23" ht="27" customHeight="1">
      <c r="A130" s="13"/>
      <c r="B130" s="408"/>
      <c r="C130" s="394"/>
      <c r="D130" s="394"/>
      <c r="E130" s="526"/>
      <c r="F130" s="395"/>
      <c r="G130" s="395"/>
      <c r="H130" s="16"/>
      <c r="I130" s="16"/>
      <c r="J130" s="16"/>
      <c r="K130" s="16"/>
      <c r="L130" s="16"/>
      <c r="M130" s="16"/>
      <c r="N130" s="495"/>
      <c r="O130" s="16"/>
      <c r="P130" s="13"/>
      <c r="Q130" s="13"/>
      <c r="R130" s="13"/>
      <c r="S130" s="13"/>
      <c r="T130" s="13"/>
      <c r="U130" s="13"/>
      <c r="V130" s="13"/>
      <c r="W130" s="13"/>
    </row>
    <row r="131" spans="1:23" ht="27" customHeight="1">
      <c r="A131" s="13"/>
      <c r="B131" s="408"/>
      <c r="C131" s="394"/>
      <c r="D131" s="394"/>
      <c r="E131" s="526"/>
      <c r="F131" s="395"/>
      <c r="G131" s="395"/>
      <c r="H131" s="16"/>
      <c r="I131" s="16"/>
      <c r="J131" s="16"/>
      <c r="K131" s="16"/>
      <c r="L131" s="16"/>
      <c r="M131" s="16"/>
      <c r="N131" s="495"/>
      <c r="O131" s="16"/>
      <c r="P131" s="13"/>
      <c r="Q131" s="13"/>
      <c r="R131" s="13"/>
      <c r="S131" s="13"/>
      <c r="T131" s="13"/>
      <c r="U131" s="13"/>
      <c r="V131" s="13"/>
      <c r="W131" s="13"/>
    </row>
    <row r="132" spans="1:23" ht="27" customHeight="1">
      <c r="A132" s="13"/>
      <c r="B132" s="408"/>
      <c r="C132" s="394"/>
      <c r="D132" s="394"/>
      <c r="E132" s="526"/>
      <c r="F132" s="395"/>
      <c r="G132" s="395"/>
      <c r="H132" s="16"/>
      <c r="I132" s="16"/>
      <c r="J132" s="16"/>
      <c r="K132" s="16"/>
      <c r="L132" s="16"/>
      <c r="M132" s="16"/>
      <c r="N132" s="495"/>
      <c r="O132" s="16"/>
      <c r="P132" s="13"/>
      <c r="Q132" s="13"/>
      <c r="R132" s="13"/>
      <c r="S132" s="13"/>
      <c r="T132" s="13"/>
      <c r="U132" s="13"/>
      <c r="V132" s="13"/>
      <c r="W132" s="13"/>
    </row>
    <row r="133" spans="1:23" ht="27" customHeight="1">
      <c r="A133" s="13"/>
      <c r="B133" s="408"/>
      <c r="C133" s="394"/>
      <c r="D133" s="394"/>
      <c r="E133" s="526"/>
      <c r="F133" s="395"/>
      <c r="G133" s="395"/>
      <c r="H133" s="16"/>
      <c r="I133" s="16"/>
      <c r="J133" s="16"/>
      <c r="K133" s="16"/>
      <c r="L133" s="16"/>
      <c r="M133" s="16"/>
      <c r="N133" s="495"/>
      <c r="O133" s="16"/>
      <c r="P133" s="13"/>
      <c r="Q133" s="13"/>
      <c r="R133" s="13"/>
      <c r="S133" s="13"/>
      <c r="T133" s="13"/>
      <c r="U133" s="13"/>
      <c r="V133" s="13"/>
      <c r="W133" s="13"/>
    </row>
    <row r="134" spans="1:23" ht="27" customHeight="1">
      <c r="A134" s="13"/>
      <c r="B134" s="408"/>
      <c r="C134" s="394"/>
      <c r="D134" s="394"/>
      <c r="E134" s="526"/>
      <c r="F134" s="395"/>
      <c r="G134" s="395"/>
      <c r="H134" s="16"/>
      <c r="I134" s="16"/>
      <c r="J134" s="16"/>
      <c r="K134" s="16"/>
      <c r="L134" s="16"/>
      <c r="M134" s="16"/>
      <c r="N134" s="495"/>
      <c r="O134" s="16"/>
      <c r="P134" s="13"/>
      <c r="Q134" s="13"/>
      <c r="R134" s="13"/>
      <c r="S134" s="13"/>
      <c r="T134" s="13"/>
      <c r="U134" s="13"/>
      <c r="V134" s="13"/>
      <c r="W134" s="13"/>
    </row>
    <row r="135" spans="1:23" ht="27" customHeight="1">
      <c r="A135" s="13"/>
      <c r="B135" s="408"/>
      <c r="C135" s="394"/>
      <c r="D135" s="394"/>
      <c r="E135" s="526"/>
      <c r="F135" s="395"/>
      <c r="G135" s="395"/>
      <c r="H135" s="16"/>
      <c r="I135" s="16"/>
      <c r="J135" s="16"/>
      <c r="K135" s="16"/>
      <c r="L135" s="16"/>
      <c r="M135" s="16"/>
      <c r="N135" s="495"/>
      <c r="O135" s="16"/>
      <c r="P135" s="13"/>
      <c r="Q135" s="13"/>
      <c r="R135" s="13"/>
      <c r="S135" s="13"/>
      <c r="T135" s="13"/>
      <c r="U135" s="13"/>
      <c r="V135" s="13"/>
      <c r="W135" s="13"/>
    </row>
    <row r="136" spans="1:23" ht="27" customHeight="1">
      <c r="A136" s="13"/>
      <c r="B136" s="408"/>
      <c r="C136" s="394"/>
      <c r="D136" s="394"/>
      <c r="E136" s="526"/>
      <c r="F136" s="395"/>
      <c r="G136" s="395"/>
      <c r="H136" s="16"/>
      <c r="I136" s="16"/>
      <c r="J136" s="16"/>
      <c r="K136" s="16"/>
      <c r="L136" s="16"/>
      <c r="M136" s="16"/>
      <c r="N136" s="495"/>
      <c r="O136" s="16"/>
      <c r="P136" s="13"/>
      <c r="Q136" s="13"/>
      <c r="R136" s="13"/>
      <c r="S136" s="13"/>
      <c r="T136" s="13"/>
      <c r="U136" s="13"/>
      <c r="V136" s="13"/>
      <c r="W136" s="13"/>
    </row>
    <row r="137" spans="1:23" ht="27" customHeight="1">
      <c r="A137" s="13"/>
      <c r="B137" s="408"/>
      <c r="C137" s="394"/>
      <c r="D137" s="394"/>
      <c r="E137" s="526"/>
      <c r="F137" s="395"/>
      <c r="G137" s="395"/>
      <c r="H137" s="16"/>
      <c r="I137" s="16"/>
      <c r="J137" s="16"/>
      <c r="K137" s="16"/>
      <c r="L137" s="16"/>
      <c r="M137" s="16"/>
      <c r="N137" s="495"/>
      <c r="O137" s="16"/>
      <c r="P137" s="13"/>
      <c r="Q137" s="13"/>
      <c r="R137" s="13"/>
      <c r="S137" s="13"/>
      <c r="T137" s="13"/>
      <c r="U137" s="13"/>
      <c r="V137" s="13"/>
      <c r="W137" s="13"/>
    </row>
    <row r="138" spans="1:23" ht="27" customHeight="1">
      <c r="A138" s="13"/>
      <c r="B138" s="408"/>
      <c r="C138" s="394"/>
      <c r="D138" s="394"/>
      <c r="E138" s="526"/>
      <c r="F138" s="395"/>
      <c r="G138" s="395"/>
      <c r="H138" s="16"/>
      <c r="I138" s="16"/>
      <c r="J138" s="16"/>
      <c r="K138" s="16"/>
      <c r="L138" s="16"/>
      <c r="M138" s="16"/>
      <c r="N138" s="495"/>
      <c r="O138" s="16"/>
      <c r="P138" s="13"/>
      <c r="Q138" s="13"/>
      <c r="R138" s="13"/>
      <c r="S138" s="13"/>
      <c r="T138" s="13"/>
      <c r="U138" s="13"/>
      <c r="V138" s="13"/>
      <c r="W138" s="13"/>
    </row>
    <row r="139" spans="1:23" ht="27" customHeight="1">
      <c r="A139" s="13"/>
      <c r="B139" s="408"/>
      <c r="C139" s="394"/>
      <c r="D139" s="394"/>
      <c r="E139" s="526"/>
      <c r="F139" s="395"/>
      <c r="G139" s="395"/>
      <c r="H139" s="16"/>
      <c r="I139" s="16"/>
      <c r="J139" s="16"/>
      <c r="K139" s="16"/>
      <c r="L139" s="16"/>
      <c r="M139" s="16"/>
      <c r="N139" s="495"/>
      <c r="O139" s="16"/>
      <c r="P139" s="13"/>
      <c r="Q139" s="13"/>
      <c r="R139" s="13"/>
      <c r="S139" s="13"/>
      <c r="T139" s="13"/>
      <c r="U139" s="13"/>
      <c r="V139" s="13"/>
      <c r="W139" s="13"/>
    </row>
    <row r="140" spans="1:23" ht="27" customHeight="1">
      <c r="A140" s="13"/>
      <c r="B140" s="408"/>
      <c r="C140" s="394"/>
      <c r="D140" s="394"/>
      <c r="E140" s="526"/>
      <c r="F140" s="395"/>
      <c r="G140" s="395"/>
      <c r="H140" s="16"/>
      <c r="I140" s="16"/>
      <c r="J140" s="16"/>
      <c r="K140" s="16"/>
      <c r="L140" s="16"/>
      <c r="M140" s="16"/>
      <c r="N140" s="495"/>
      <c r="O140" s="16"/>
      <c r="P140" s="13"/>
      <c r="Q140" s="13"/>
      <c r="R140" s="13"/>
      <c r="S140" s="13"/>
      <c r="T140" s="13"/>
      <c r="U140" s="13"/>
      <c r="V140" s="13"/>
      <c r="W140" s="13"/>
    </row>
    <row r="141" spans="1:23" ht="27" customHeight="1">
      <c r="A141" s="13"/>
      <c r="B141" s="408"/>
      <c r="C141" s="394"/>
      <c r="D141" s="394"/>
      <c r="E141" s="526"/>
      <c r="F141" s="395"/>
      <c r="G141" s="395"/>
      <c r="H141" s="16"/>
      <c r="I141" s="16"/>
      <c r="J141" s="16"/>
      <c r="K141" s="16"/>
      <c r="L141" s="16"/>
      <c r="M141" s="16"/>
      <c r="N141" s="495"/>
      <c r="O141" s="16"/>
      <c r="P141" s="13"/>
      <c r="Q141" s="13"/>
      <c r="R141" s="13"/>
      <c r="S141" s="13"/>
      <c r="T141" s="13"/>
      <c r="U141" s="13"/>
      <c r="V141" s="13"/>
      <c r="W141" s="13"/>
    </row>
    <row r="142" spans="1:23" ht="27" customHeight="1">
      <c r="A142" s="13"/>
      <c r="B142" s="408"/>
      <c r="C142" s="394"/>
      <c r="D142" s="394"/>
      <c r="E142" s="526"/>
      <c r="F142" s="395"/>
      <c r="G142" s="395"/>
      <c r="H142" s="16"/>
      <c r="I142" s="16"/>
      <c r="J142" s="16"/>
      <c r="K142" s="16"/>
      <c r="L142" s="16"/>
      <c r="M142" s="16"/>
      <c r="N142" s="495"/>
      <c r="O142" s="16"/>
      <c r="P142" s="13"/>
      <c r="Q142" s="13"/>
      <c r="R142" s="13"/>
      <c r="S142" s="13"/>
      <c r="T142" s="13"/>
      <c r="U142" s="13"/>
      <c r="V142" s="13"/>
      <c r="W142" s="13"/>
    </row>
    <row r="143" spans="1:23" ht="27" customHeight="1">
      <c r="A143" s="13"/>
      <c r="B143" s="408"/>
      <c r="C143" s="394"/>
      <c r="D143" s="394"/>
      <c r="E143" s="526"/>
      <c r="F143" s="395"/>
      <c r="G143" s="395"/>
      <c r="H143" s="16"/>
      <c r="I143" s="16"/>
      <c r="J143" s="16"/>
      <c r="K143" s="16"/>
      <c r="L143" s="16"/>
      <c r="M143" s="16"/>
      <c r="N143" s="495"/>
      <c r="O143" s="16"/>
      <c r="P143" s="13"/>
      <c r="Q143" s="13"/>
      <c r="R143" s="13"/>
      <c r="S143" s="13"/>
      <c r="T143" s="13"/>
      <c r="U143" s="13"/>
      <c r="V143" s="13"/>
      <c r="W143" s="13"/>
    </row>
    <row r="144" spans="1:23" ht="27" customHeight="1">
      <c r="A144" s="13"/>
      <c r="B144" s="408"/>
      <c r="C144" s="394"/>
      <c r="D144" s="394"/>
      <c r="E144" s="526"/>
      <c r="F144" s="395"/>
      <c r="G144" s="395"/>
      <c r="H144" s="16"/>
      <c r="I144" s="16"/>
      <c r="J144" s="16"/>
      <c r="K144" s="16"/>
      <c r="L144" s="16"/>
      <c r="M144" s="16"/>
      <c r="N144" s="495"/>
      <c r="O144" s="16"/>
      <c r="P144" s="13"/>
      <c r="Q144" s="13"/>
      <c r="R144" s="13"/>
      <c r="S144" s="13"/>
      <c r="T144" s="13"/>
      <c r="U144" s="13"/>
      <c r="V144" s="13"/>
      <c r="W144" s="13"/>
    </row>
    <row r="145" spans="1:23" ht="27" customHeight="1">
      <c r="A145" s="13"/>
      <c r="B145" s="408"/>
      <c r="C145" s="394"/>
      <c r="D145" s="394"/>
      <c r="E145" s="526"/>
      <c r="F145" s="395"/>
      <c r="G145" s="395"/>
      <c r="H145" s="16"/>
      <c r="I145" s="16"/>
      <c r="J145" s="16"/>
      <c r="K145" s="16"/>
      <c r="L145" s="16"/>
      <c r="M145" s="16"/>
      <c r="N145" s="495"/>
      <c r="O145" s="16"/>
      <c r="P145" s="13"/>
      <c r="Q145" s="13"/>
      <c r="R145" s="13"/>
      <c r="S145" s="13"/>
      <c r="T145" s="13"/>
      <c r="U145" s="13"/>
      <c r="V145" s="13"/>
      <c r="W145" s="13"/>
    </row>
    <row r="146" spans="1:23" ht="27" customHeight="1">
      <c r="A146" s="13"/>
      <c r="B146" s="408"/>
      <c r="C146" s="394"/>
      <c r="D146" s="394"/>
      <c r="E146" s="526"/>
      <c r="F146" s="395"/>
      <c r="G146" s="395"/>
      <c r="H146" s="16"/>
      <c r="I146" s="16"/>
      <c r="J146" s="16"/>
      <c r="K146" s="16"/>
      <c r="L146" s="16"/>
      <c r="M146" s="16"/>
      <c r="N146" s="495"/>
      <c r="O146" s="16"/>
      <c r="P146" s="13"/>
      <c r="Q146" s="13"/>
      <c r="R146" s="13"/>
      <c r="S146" s="13"/>
      <c r="T146" s="13"/>
      <c r="U146" s="13"/>
      <c r="V146" s="13"/>
      <c r="W146" s="13"/>
    </row>
    <row r="147" spans="1:23" ht="27" customHeight="1">
      <c r="A147" s="13"/>
      <c r="B147" s="408"/>
      <c r="C147" s="394"/>
      <c r="D147" s="394"/>
      <c r="E147" s="526"/>
      <c r="F147" s="395"/>
      <c r="G147" s="395"/>
      <c r="H147" s="16"/>
      <c r="I147" s="16"/>
      <c r="J147" s="16"/>
      <c r="K147" s="16"/>
      <c r="L147" s="16"/>
      <c r="M147" s="16"/>
      <c r="N147" s="495"/>
      <c r="O147" s="16"/>
      <c r="P147" s="13"/>
      <c r="Q147" s="13"/>
      <c r="R147" s="13"/>
      <c r="S147" s="13"/>
      <c r="T147" s="13"/>
      <c r="U147" s="13"/>
      <c r="V147" s="13"/>
      <c r="W147" s="13"/>
    </row>
    <row r="148" spans="1:23" ht="27" customHeight="1">
      <c r="A148" s="13"/>
      <c r="B148" s="408"/>
      <c r="C148" s="394"/>
      <c r="D148" s="394"/>
      <c r="E148" s="526"/>
      <c r="F148" s="395"/>
      <c r="G148" s="395"/>
      <c r="H148" s="16"/>
      <c r="I148" s="16"/>
      <c r="J148" s="16"/>
      <c r="K148" s="16"/>
      <c r="L148" s="16"/>
      <c r="M148" s="16"/>
      <c r="N148" s="495"/>
      <c r="O148" s="16"/>
      <c r="P148" s="13"/>
      <c r="Q148" s="13"/>
      <c r="R148" s="13"/>
      <c r="S148" s="13"/>
      <c r="T148" s="13"/>
      <c r="U148" s="13"/>
      <c r="V148" s="13"/>
      <c r="W148" s="13"/>
    </row>
    <row r="149" spans="1:23" ht="27" customHeight="1">
      <c r="A149" s="13"/>
      <c r="B149" s="408"/>
      <c r="C149" s="394"/>
      <c r="D149" s="394"/>
      <c r="E149" s="526"/>
      <c r="F149" s="395"/>
      <c r="G149" s="395"/>
      <c r="H149" s="16"/>
      <c r="I149" s="16"/>
      <c r="J149" s="16"/>
      <c r="K149" s="16"/>
      <c r="L149" s="16"/>
      <c r="M149" s="16"/>
      <c r="N149" s="495"/>
      <c r="O149" s="16"/>
      <c r="P149" s="13"/>
      <c r="Q149" s="13"/>
      <c r="R149" s="13"/>
      <c r="S149" s="13"/>
      <c r="T149" s="13"/>
      <c r="U149" s="13"/>
      <c r="V149" s="13"/>
      <c r="W149" s="13"/>
    </row>
    <row r="150" spans="1:23" ht="27" customHeight="1">
      <c r="A150" s="13"/>
      <c r="B150" s="408"/>
      <c r="C150" s="394"/>
      <c r="D150" s="394"/>
      <c r="E150" s="526"/>
      <c r="F150" s="395"/>
      <c r="G150" s="395"/>
      <c r="H150" s="16"/>
      <c r="I150" s="16"/>
      <c r="J150" s="16"/>
      <c r="K150" s="16"/>
      <c r="L150" s="16"/>
      <c r="M150" s="16"/>
      <c r="N150" s="495"/>
      <c r="O150" s="16"/>
      <c r="P150" s="13"/>
      <c r="Q150" s="13"/>
      <c r="R150" s="13"/>
      <c r="S150" s="13"/>
      <c r="T150" s="13"/>
      <c r="U150" s="13"/>
      <c r="V150" s="13"/>
      <c r="W150" s="13"/>
    </row>
    <row r="151" spans="1:23" ht="27" customHeight="1">
      <c r="A151" s="13"/>
      <c r="B151" s="408"/>
      <c r="C151" s="394"/>
      <c r="D151" s="394"/>
      <c r="E151" s="526"/>
      <c r="F151" s="395"/>
      <c r="G151" s="395"/>
      <c r="H151" s="16"/>
      <c r="I151" s="16"/>
      <c r="J151" s="16"/>
      <c r="K151" s="16"/>
      <c r="L151" s="16"/>
      <c r="M151" s="16"/>
      <c r="N151" s="495"/>
      <c r="O151" s="16"/>
      <c r="P151" s="13"/>
      <c r="Q151" s="13"/>
      <c r="R151" s="13"/>
      <c r="S151" s="13"/>
      <c r="T151" s="13"/>
      <c r="U151" s="13"/>
      <c r="V151" s="13"/>
      <c r="W151" s="13"/>
    </row>
    <row r="152" spans="1:23" ht="27" customHeight="1">
      <c r="A152" s="13"/>
      <c r="B152" s="408"/>
      <c r="C152" s="394"/>
      <c r="D152" s="394"/>
      <c r="E152" s="526"/>
      <c r="F152" s="395"/>
      <c r="G152" s="395"/>
      <c r="H152" s="16"/>
      <c r="I152" s="16"/>
      <c r="J152" s="16"/>
      <c r="K152" s="16"/>
      <c r="L152" s="16"/>
      <c r="M152" s="16"/>
      <c r="N152" s="495"/>
      <c r="O152" s="16"/>
      <c r="P152" s="13"/>
      <c r="Q152" s="13"/>
      <c r="R152" s="13"/>
      <c r="S152" s="13"/>
      <c r="T152" s="13"/>
      <c r="U152" s="13"/>
      <c r="V152" s="13"/>
      <c r="W152" s="13"/>
    </row>
    <row r="153" spans="1:23" ht="27" customHeight="1">
      <c r="A153" s="13"/>
      <c r="B153" s="408"/>
      <c r="C153" s="394"/>
      <c r="D153" s="394"/>
      <c r="E153" s="526"/>
      <c r="F153" s="395"/>
      <c r="G153" s="395"/>
      <c r="H153" s="16"/>
      <c r="I153" s="16"/>
      <c r="J153" s="16"/>
      <c r="K153" s="16"/>
      <c r="L153" s="16"/>
      <c r="M153" s="16"/>
      <c r="N153" s="495"/>
      <c r="O153" s="13"/>
      <c r="P153" s="16"/>
      <c r="Q153" s="16"/>
      <c r="R153" s="13"/>
      <c r="S153" s="13"/>
      <c r="T153" s="13"/>
      <c r="U153" s="13"/>
      <c r="V153" s="13"/>
      <c r="W153" s="13"/>
    </row>
    <row r="154" spans="1:23" ht="27" customHeight="1">
      <c r="A154" s="13"/>
      <c r="B154" s="408"/>
      <c r="C154" s="394"/>
      <c r="D154" s="394"/>
      <c r="E154" s="526"/>
      <c r="F154" s="395"/>
      <c r="G154" s="395"/>
      <c r="H154" s="16"/>
      <c r="I154" s="16"/>
      <c r="J154" s="16"/>
      <c r="K154" s="16"/>
      <c r="L154" s="16"/>
      <c r="M154" s="16"/>
      <c r="N154" s="495"/>
      <c r="O154" s="13"/>
      <c r="P154" s="16"/>
      <c r="Q154" s="16"/>
      <c r="R154" s="13"/>
      <c r="S154" s="13"/>
      <c r="T154" s="13"/>
      <c r="U154" s="13"/>
      <c r="V154" s="13"/>
      <c r="W154" s="13"/>
    </row>
    <row r="155" spans="1:23" ht="27" customHeight="1">
      <c r="A155" s="13"/>
      <c r="B155" s="408"/>
      <c r="C155" s="394"/>
      <c r="D155" s="394"/>
      <c r="E155" s="526"/>
      <c r="F155" s="395"/>
      <c r="G155" s="395"/>
      <c r="H155" s="16"/>
      <c r="I155" s="16"/>
      <c r="J155" s="16"/>
      <c r="K155" s="16"/>
      <c r="L155" s="16"/>
      <c r="M155" s="16"/>
      <c r="N155" s="495"/>
      <c r="O155" s="13"/>
      <c r="P155" s="16"/>
      <c r="Q155" s="16"/>
      <c r="R155" s="13"/>
      <c r="S155" s="13"/>
      <c r="T155" s="13"/>
      <c r="U155" s="13"/>
      <c r="V155" s="13"/>
      <c r="W155" s="13"/>
    </row>
    <row r="156" spans="1:23" ht="27" customHeight="1">
      <c r="A156" s="13"/>
      <c r="B156" s="408"/>
      <c r="C156" s="394"/>
      <c r="D156" s="394"/>
      <c r="E156" s="526"/>
      <c r="F156" s="395"/>
      <c r="G156" s="395"/>
      <c r="H156" s="16"/>
      <c r="I156" s="16"/>
      <c r="J156" s="16"/>
      <c r="K156" s="16"/>
      <c r="L156" s="16"/>
      <c r="M156" s="16"/>
      <c r="N156" s="495"/>
      <c r="O156" s="13"/>
      <c r="P156" s="16"/>
      <c r="Q156" s="16"/>
      <c r="R156" s="13"/>
      <c r="S156" s="13"/>
      <c r="T156" s="13"/>
      <c r="U156" s="13"/>
      <c r="V156" s="13"/>
      <c r="W156" s="13"/>
    </row>
    <row r="157" spans="1:23" ht="27" customHeight="1">
      <c r="A157" s="13"/>
      <c r="B157" s="408"/>
      <c r="C157" s="394"/>
      <c r="D157" s="394"/>
      <c r="E157" s="526"/>
      <c r="F157" s="395"/>
      <c r="G157" s="395"/>
      <c r="H157" s="16"/>
      <c r="I157" s="16"/>
      <c r="J157" s="16"/>
      <c r="K157" s="16"/>
      <c r="L157" s="16"/>
      <c r="M157" s="16"/>
      <c r="N157" s="495"/>
      <c r="O157" s="13"/>
      <c r="P157" s="16"/>
      <c r="Q157" s="16"/>
      <c r="R157" s="13"/>
      <c r="S157" s="13"/>
      <c r="T157" s="13"/>
      <c r="U157" s="13"/>
      <c r="V157" s="13"/>
      <c r="W157" s="13"/>
    </row>
    <row r="158" spans="1:23" ht="27" customHeight="1">
      <c r="A158" s="13"/>
      <c r="B158" s="408"/>
      <c r="C158" s="394"/>
      <c r="D158" s="394"/>
      <c r="E158" s="526"/>
      <c r="F158" s="395"/>
      <c r="G158" s="395"/>
      <c r="H158" s="16"/>
      <c r="I158" s="16"/>
      <c r="J158" s="16"/>
      <c r="K158" s="16"/>
      <c r="L158" s="16"/>
      <c r="M158" s="16"/>
      <c r="N158" s="495"/>
      <c r="O158" s="13"/>
      <c r="P158" s="16"/>
      <c r="Q158" s="16"/>
      <c r="R158" s="13"/>
      <c r="S158" s="13"/>
      <c r="T158" s="13"/>
      <c r="U158" s="13"/>
      <c r="V158" s="13"/>
      <c r="W158" s="13"/>
    </row>
    <row r="159" spans="1:23" ht="27" customHeight="1">
      <c r="A159" s="13"/>
      <c r="B159" s="408"/>
      <c r="C159" s="394"/>
      <c r="D159" s="394"/>
      <c r="E159" s="526"/>
      <c r="F159" s="395"/>
      <c r="G159" s="395"/>
      <c r="H159" s="16"/>
      <c r="I159" s="16"/>
      <c r="J159" s="16"/>
      <c r="K159" s="16"/>
      <c r="L159" s="16"/>
      <c r="M159" s="16"/>
      <c r="N159" s="495"/>
      <c r="O159" s="13"/>
      <c r="P159" s="16"/>
      <c r="Q159" s="16"/>
      <c r="R159" s="13"/>
      <c r="S159" s="13"/>
      <c r="T159" s="13"/>
      <c r="U159" s="13"/>
      <c r="V159" s="13"/>
      <c r="W159" s="13"/>
    </row>
    <row r="160" spans="1:23" ht="27" customHeight="1">
      <c r="A160" s="13"/>
      <c r="B160" s="408"/>
      <c r="C160" s="394"/>
      <c r="D160" s="394"/>
      <c r="E160" s="526"/>
      <c r="F160" s="395"/>
      <c r="G160" s="395"/>
      <c r="H160" s="16"/>
      <c r="I160" s="16"/>
      <c r="J160" s="16"/>
      <c r="K160" s="16"/>
      <c r="L160" s="16"/>
      <c r="M160" s="16"/>
      <c r="N160" s="495"/>
      <c r="O160" s="13"/>
      <c r="P160" s="16"/>
      <c r="Q160" s="16"/>
      <c r="R160" s="13"/>
      <c r="S160" s="13"/>
      <c r="T160" s="13"/>
      <c r="U160" s="13"/>
      <c r="V160" s="13"/>
      <c r="W160" s="13"/>
    </row>
    <row r="161" spans="1:23" ht="27" customHeight="1">
      <c r="A161" s="13"/>
      <c r="B161" s="408"/>
      <c r="C161" s="394"/>
      <c r="D161" s="394"/>
      <c r="E161" s="526"/>
      <c r="F161" s="395"/>
      <c r="G161" s="395"/>
      <c r="H161" s="16"/>
      <c r="I161" s="16"/>
      <c r="J161" s="16"/>
      <c r="K161" s="16"/>
      <c r="L161" s="16"/>
      <c r="M161" s="16"/>
      <c r="N161" s="495"/>
      <c r="O161" s="13"/>
      <c r="P161" s="16"/>
      <c r="Q161" s="16"/>
      <c r="R161" s="13"/>
      <c r="S161" s="13"/>
      <c r="T161" s="13"/>
      <c r="U161" s="13"/>
      <c r="V161" s="13"/>
      <c r="W161" s="13"/>
    </row>
    <row r="162" spans="1:23" ht="27" customHeight="1">
      <c r="A162" s="13"/>
      <c r="B162" s="408"/>
      <c r="C162" s="394"/>
      <c r="D162" s="394"/>
      <c r="E162" s="526"/>
      <c r="F162" s="395"/>
      <c r="G162" s="395"/>
      <c r="H162" s="16"/>
      <c r="I162" s="16"/>
      <c r="J162" s="16"/>
      <c r="K162" s="16"/>
      <c r="L162" s="16"/>
      <c r="M162" s="16"/>
      <c r="N162" s="495"/>
      <c r="O162" s="13"/>
      <c r="P162" s="16"/>
      <c r="Q162" s="16"/>
      <c r="R162" s="13"/>
      <c r="S162" s="13"/>
      <c r="T162" s="13"/>
      <c r="U162" s="13"/>
      <c r="V162" s="13"/>
      <c r="W162" s="13"/>
    </row>
    <row r="163" spans="1:23" ht="27" customHeight="1">
      <c r="A163" s="13"/>
      <c r="B163" s="408"/>
      <c r="C163" s="394"/>
      <c r="D163" s="394"/>
      <c r="E163" s="526"/>
      <c r="F163" s="395"/>
      <c r="G163" s="395"/>
      <c r="H163" s="16"/>
      <c r="I163" s="16"/>
      <c r="J163" s="16"/>
      <c r="K163" s="16"/>
      <c r="L163" s="16"/>
      <c r="M163" s="16"/>
      <c r="N163" s="495"/>
      <c r="O163" s="13"/>
      <c r="P163" s="16"/>
      <c r="Q163" s="16"/>
      <c r="R163" s="13"/>
      <c r="S163" s="13"/>
      <c r="T163" s="13"/>
      <c r="U163" s="13"/>
      <c r="V163" s="13"/>
      <c r="W163" s="13"/>
    </row>
    <row r="164" spans="1:23" ht="27" customHeight="1">
      <c r="A164" s="13"/>
      <c r="B164" s="408"/>
      <c r="C164" s="394"/>
      <c r="D164" s="394"/>
      <c r="E164" s="526"/>
      <c r="F164" s="395"/>
      <c r="G164" s="395"/>
      <c r="H164" s="16"/>
      <c r="I164" s="16"/>
      <c r="J164" s="16"/>
      <c r="K164" s="16"/>
      <c r="L164" s="16"/>
      <c r="M164" s="16"/>
      <c r="N164" s="495"/>
      <c r="O164" s="13"/>
      <c r="P164" s="16"/>
      <c r="Q164" s="16"/>
      <c r="R164" s="13"/>
      <c r="S164" s="13"/>
      <c r="T164" s="13"/>
      <c r="U164" s="13"/>
      <c r="V164" s="13"/>
      <c r="W164" s="13"/>
    </row>
    <row r="165" spans="1:23" ht="27" customHeight="1">
      <c r="A165" s="13"/>
      <c r="B165" s="408"/>
      <c r="C165" s="394"/>
      <c r="D165" s="394"/>
      <c r="E165" s="526"/>
      <c r="F165" s="395"/>
      <c r="G165" s="395"/>
      <c r="H165" s="16"/>
      <c r="I165" s="16"/>
      <c r="J165" s="16"/>
      <c r="K165" s="16"/>
      <c r="L165" s="16"/>
      <c r="M165" s="16"/>
      <c r="N165" s="495"/>
      <c r="O165" s="13"/>
      <c r="P165" s="16"/>
      <c r="Q165" s="16"/>
      <c r="R165" s="13"/>
      <c r="S165" s="13"/>
      <c r="T165" s="13"/>
      <c r="U165" s="13"/>
      <c r="V165" s="13"/>
      <c r="W165" s="13"/>
    </row>
    <row r="166" spans="1:23" ht="27" customHeight="1">
      <c r="A166" s="13"/>
      <c r="B166" s="408"/>
      <c r="C166" s="394"/>
      <c r="D166" s="394"/>
      <c r="E166" s="526"/>
      <c r="F166" s="395"/>
      <c r="G166" s="395"/>
      <c r="H166" s="16"/>
      <c r="I166" s="16"/>
      <c r="J166" s="16"/>
      <c r="K166" s="16"/>
      <c r="L166" s="16"/>
      <c r="M166" s="16"/>
      <c r="N166" s="495"/>
      <c r="O166" s="13"/>
      <c r="P166" s="16"/>
      <c r="Q166" s="16"/>
      <c r="R166" s="13"/>
      <c r="S166" s="13"/>
      <c r="T166" s="13"/>
      <c r="U166" s="13"/>
      <c r="V166" s="13"/>
      <c r="W166" s="13"/>
    </row>
    <row r="167" spans="1:23" ht="27" customHeight="1">
      <c r="A167" s="13"/>
      <c r="B167" s="408"/>
      <c r="C167" s="394"/>
      <c r="D167" s="394"/>
      <c r="E167" s="526"/>
      <c r="F167" s="395"/>
      <c r="G167" s="395"/>
      <c r="H167" s="16"/>
      <c r="I167" s="16"/>
      <c r="J167" s="16"/>
      <c r="K167" s="16"/>
      <c r="L167" s="16"/>
      <c r="M167" s="16"/>
      <c r="N167" s="495"/>
      <c r="O167" s="13"/>
      <c r="P167" s="16"/>
      <c r="Q167" s="16"/>
      <c r="R167" s="13"/>
      <c r="S167" s="13"/>
      <c r="T167" s="13"/>
      <c r="U167" s="13"/>
      <c r="V167" s="13"/>
      <c r="W167" s="13"/>
    </row>
    <row r="168" spans="1:23" ht="27" customHeight="1">
      <c r="A168" s="13"/>
      <c r="B168" s="408"/>
      <c r="C168" s="394"/>
      <c r="D168" s="394"/>
      <c r="E168" s="526"/>
      <c r="F168" s="395"/>
      <c r="G168" s="395"/>
      <c r="H168" s="16"/>
      <c r="I168" s="16"/>
      <c r="J168" s="16"/>
      <c r="K168" s="16"/>
      <c r="L168" s="16"/>
      <c r="M168" s="16"/>
      <c r="N168" s="495"/>
      <c r="O168" s="13"/>
      <c r="P168" s="16"/>
      <c r="Q168" s="16"/>
      <c r="R168" s="13"/>
      <c r="S168" s="13"/>
      <c r="T168" s="13"/>
      <c r="U168" s="13"/>
      <c r="V168" s="13"/>
      <c r="W168" s="13"/>
    </row>
    <row r="169" spans="1:23" ht="27" customHeight="1">
      <c r="A169" s="13"/>
      <c r="B169" s="408"/>
      <c r="C169" s="394"/>
      <c r="D169" s="394"/>
      <c r="E169" s="526"/>
      <c r="F169" s="395"/>
      <c r="G169" s="395"/>
      <c r="H169" s="16"/>
      <c r="I169" s="16"/>
      <c r="J169" s="16"/>
      <c r="K169" s="16"/>
      <c r="L169" s="16"/>
      <c r="M169" s="16"/>
      <c r="N169" s="495"/>
      <c r="O169" s="13"/>
      <c r="P169" s="16"/>
      <c r="Q169" s="16"/>
      <c r="R169" s="13"/>
      <c r="S169" s="13"/>
      <c r="T169" s="13"/>
      <c r="U169" s="13"/>
      <c r="V169" s="13"/>
      <c r="W169" s="13"/>
    </row>
    <row r="170" spans="1:23" ht="27" customHeight="1">
      <c r="A170" s="13"/>
      <c r="B170" s="408"/>
      <c r="C170" s="394"/>
      <c r="D170" s="394"/>
      <c r="E170" s="526"/>
      <c r="F170" s="395"/>
      <c r="G170" s="395"/>
      <c r="H170" s="16"/>
      <c r="I170" s="16"/>
      <c r="J170" s="16"/>
      <c r="K170" s="16"/>
      <c r="L170" s="16"/>
      <c r="M170" s="16"/>
      <c r="N170" s="495"/>
      <c r="O170" s="13"/>
      <c r="P170" s="16"/>
      <c r="Q170" s="16"/>
      <c r="R170" s="13"/>
      <c r="S170" s="13"/>
      <c r="T170" s="13"/>
      <c r="U170" s="13"/>
      <c r="V170" s="13"/>
      <c r="W170" s="13"/>
    </row>
    <row r="171" spans="1:23" ht="27" customHeight="1">
      <c r="A171" s="13"/>
      <c r="B171" s="408"/>
      <c r="C171" s="394"/>
      <c r="D171" s="394"/>
      <c r="E171" s="526"/>
      <c r="F171" s="395"/>
      <c r="G171" s="395"/>
      <c r="H171" s="16"/>
      <c r="I171" s="16"/>
      <c r="J171" s="16"/>
      <c r="K171" s="16"/>
      <c r="L171" s="16"/>
      <c r="M171" s="16"/>
      <c r="N171" s="495"/>
      <c r="O171" s="13"/>
      <c r="P171" s="16"/>
      <c r="Q171" s="16"/>
      <c r="R171" s="13"/>
      <c r="S171" s="13"/>
      <c r="T171" s="13"/>
      <c r="U171" s="13"/>
      <c r="V171" s="13"/>
      <c r="W171" s="13"/>
    </row>
    <row r="172" spans="1:23" ht="27" customHeight="1">
      <c r="A172" s="13"/>
      <c r="B172" s="408"/>
      <c r="C172" s="394"/>
      <c r="D172" s="394"/>
      <c r="E172" s="526"/>
      <c r="F172" s="395"/>
      <c r="G172" s="395"/>
      <c r="H172" s="16"/>
      <c r="I172" s="16"/>
      <c r="J172" s="16"/>
      <c r="K172" s="16"/>
      <c r="L172" s="16"/>
      <c r="M172" s="16"/>
      <c r="N172" s="495"/>
      <c r="O172" s="13"/>
      <c r="P172" s="16"/>
      <c r="Q172" s="16"/>
      <c r="R172" s="13"/>
      <c r="S172" s="13"/>
      <c r="T172" s="13"/>
      <c r="U172" s="13"/>
      <c r="V172" s="13"/>
      <c r="W172" s="13"/>
    </row>
    <row r="173" spans="1:23" ht="27" customHeight="1">
      <c r="A173" s="13"/>
      <c r="B173" s="408"/>
      <c r="C173" s="394"/>
      <c r="D173" s="394"/>
      <c r="E173" s="526"/>
      <c r="F173" s="395"/>
      <c r="G173" s="395"/>
      <c r="H173" s="16"/>
      <c r="I173" s="16"/>
      <c r="J173" s="16"/>
      <c r="K173" s="16"/>
      <c r="L173" s="16"/>
      <c r="M173" s="16"/>
      <c r="N173" s="495"/>
      <c r="O173" s="13"/>
      <c r="P173" s="16"/>
      <c r="Q173" s="16"/>
      <c r="R173" s="13"/>
      <c r="S173" s="13"/>
      <c r="T173" s="13"/>
      <c r="U173" s="13"/>
      <c r="V173" s="13"/>
      <c r="W173" s="13"/>
    </row>
    <row r="174" spans="1:23" ht="27" customHeight="1">
      <c r="A174" s="13"/>
      <c r="B174" s="408"/>
      <c r="C174" s="394"/>
      <c r="D174" s="394"/>
      <c r="E174" s="526"/>
      <c r="F174" s="395"/>
      <c r="G174" s="395"/>
      <c r="H174" s="16"/>
      <c r="I174" s="16"/>
      <c r="J174" s="16"/>
      <c r="K174" s="16"/>
      <c r="L174" s="16"/>
      <c r="M174" s="16"/>
      <c r="N174" s="495"/>
      <c r="O174" s="13"/>
      <c r="P174" s="16"/>
      <c r="Q174" s="16"/>
      <c r="R174" s="13"/>
      <c r="S174" s="13"/>
      <c r="T174" s="13"/>
      <c r="U174" s="13"/>
      <c r="V174" s="13"/>
      <c r="W174" s="13"/>
    </row>
    <row r="175" spans="1:23" ht="27" customHeight="1">
      <c r="A175" s="13"/>
      <c r="B175" s="408"/>
      <c r="C175" s="394"/>
      <c r="D175" s="394"/>
      <c r="E175" s="526"/>
      <c r="F175" s="395"/>
      <c r="G175" s="395"/>
      <c r="H175" s="16"/>
      <c r="I175" s="16"/>
      <c r="J175" s="16"/>
      <c r="K175" s="16"/>
      <c r="L175" s="16"/>
      <c r="M175" s="16"/>
      <c r="N175" s="495"/>
      <c r="O175" s="13"/>
      <c r="P175" s="16"/>
      <c r="Q175" s="16"/>
      <c r="R175" s="13"/>
      <c r="S175" s="13"/>
      <c r="T175" s="13"/>
      <c r="U175" s="13"/>
      <c r="V175" s="13"/>
      <c r="W175" s="13"/>
    </row>
    <row r="176" spans="1:23" ht="27" customHeight="1">
      <c r="A176" s="13"/>
      <c r="B176" s="408"/>
      <c r="C176" s="394"/>
      <c r="D176" s="394"/>
      <c r="E176" s="526"/>
      <c r="F176" s="395"/>
      <c r="G176" s="395"/>
      <c r="H176" s="16"/>
      <c r="I176" s="16"/>
      <c r="J176" s="16"/>
      <c r="K176" s="16"/>
      <c r="L176" s="16"/>
      <c r="M176" s="16"/>
      <c r="N176" s="495"/>
      <c r="O176" s="13"/>
      <c r="P176" s="16"/>
      <c r="Q176" s="16"/>
      <c r="R176" s="13"/>
      <c r="S176" s="13"/>
      <c r="T176" s="13"/>
      <c r="U176" s="13"/>
      <c r="V176" s="13"/>
      <c r="W176" s="13"/>
    </row>
    <row r="177" spans="1:23" ht="27" customHeight="1">
      <c r="A177" s="13"/>
      <c r="B177" s="408"/>
      <c r="C177" s="394"/>
      <c r="D177" s="394"/>
      <c r="E177" s="526"/>
      <c r="F177" s="395"/>
      <c r="G177" s="395"/>
      <c r="H177" s="16"/>
      <c r="I177" s="16"/>
      <c r="J177" s="16"/>
      <c r="K177" s="16"/>
      <c r="L177" s="16"/>
      <c r="M177" s="16"/>
      <c r="N177" s="495"/>
      <c r="O177" s="13"/>
      <c r="P177" s="16"/>
      <c r="Q177" s="16"/>
      <c r="R177" s="13"/>
      <c r="S177" s="13"/>
      <c r="T177" s="13"/>
      <c r="U177" s="13"/>
      <c r="V177" s="13"/>
      <c r="W177" s="13"/>
    </row>
    <row r="178" spans="1:23" ht="27" customHeight="1">
      <c r="A178" s="13"/>
      <c r="B178" s="408"/>
      <c r="C178" s="394"/>
      <c r="D178" s="394"/>
      <c r="E178" s="526"/>
      <c r="F178" s="395"/>
      <c r="G178" s="395"/>
      <c r="H178" s="16"/>
      <c r="I178" s="16"/>
      <c r="J178" s="16"/>
      <c r="K178" s="16"/>
      <c r="L178" s="16"/>
      <c r="M178" s="16"/>
      <c r="N178" s="495"/>
      <c r="O178" s="13"/>
      <c r="P178" s="16"/>
      <c r="Q178" s="16"/>
      <c r="R178" s="13"/>
      <c r="S178" s="13"/>
      <c r="T178" s="13"/>
      <c r="U178" s="13"/>
      <c r="V178" s="13"/>
      <c r="W178" s="13"/>
    </row>
    <row r="179" spans="1:23" ht="27" customHeight="1">
      <c r="A179" s="13"/>
      <c r="B179" s="408"/>
      <c r="C179" s="394"/>
      <c r="D179" s="394"/>
      <c r="E179" s="526"/>
      <c r="F179" s="395"/>
      <c r="G179" s="395"/>
      <c r="H179" s="16"/>
      <c r="I179" s="16"/>
      <c r="J179" s="16"/>
      <c r="K179" s="16"/>
      <c r="L179" s="16"/>
      <c r="M179" s="16"/>
      <c r="N179" s="495"/>
      <c r="O179" s="13"/>
      <c r="P179" s="16"/>
      <c r="Q179" s="16"/>
      <c r="R179" s="13"/>
      <c r="S179" s="13"/>
      <c r="T179" s="13"/>
      <c r="U179" s="13"/>
      <c r="V179" s="13"/>
      <c r="W179" s="13"/>
    </row>
    <row r="180" spans="1:23" ht="27" customHeight="1">
      <c r="A180" s="13"/>
      <c r="B180" s="408"/>
      <c r="C180" s="394"/>
      <c r="D180" s="394"/>
      <c r="E180" s="526"/>
      <c r="F180" s="395"/>
      <c r="G180" s="395"/>
      <c r="H180" s="16"/>
      <c r="I180" s="16"/>
      <c r="J180" s="16"/>
      <c r="K180" s="16"/>
      <c r="L180" s="16"/>
      <c r="M180" s="16"/>
      <c r="N180" s="495"/>
      <c r="O180" s="13"/>
      <c r="P180" s="16"/>
      <c r="Q180" s="16"/>
      <c r="R180" s="13"/>
      <c r="S180" s="13"/>
      <c r="T180" s="13"/>
      <c r="U180" s="13"/>
      <c r="V180" s="13"/>
      <c r="W180" s="13"/>
    </row>
    <row r="181" spans="1:23" ht="27" customHeight="1">
      <c r="A181" s="13"/>
      <c r="B181" s="408"/>
      <c r="C181" s="394"/>
      <c r="D181" s="394"/>
      <c r="E181" s="526"/>
      <c r="F181" s="395"/>
      <c r="G181" s="395"/>
      <c r="H181" s="16"/>
      <c r="I181" s="16"/>
      <c r="J181" s="16"/>
      <c r="K181" s="16"/>
      <c r="L181" s="16"/>
      <c r="M181" s="16"/>
      <c r="N181" s="495"/>
      <c r="O181" s="13"/>
      <c r="P181" s="16"/>
      <c r="Q181" s="16"/>
      <c r="R181" s="13"/>
      <c r="S181" s="13"/>
      <c r="T181" s="13"/>
      <c r="U181" s="13"/>
      <c r="V181" s="13"/>
      <c r="W181" s="13"/>
    </row>
    <row r="182" spans="1:23" ht="27" customHeight="1">
      <c r="A182" s="13"/>
      <c r="B182" s="408"/>
      <c r="C182" s="394"/>
      <c r="D182" s="394"/>
      <c r="E182" s="526"/>
      <c r="F182" s="395"/>
      <c r="G182" s="395"/>
      <c r="H182" s="16"/>
      <c r="I182" s="16"/>
      <c r="J182" s="16"/>
      <c r="K182" s="16"/>
      <c r="L182" s="16"/>
      <c r="M182" s="16"/>
      <c r="N182" s="495"/>
      <c r="O182" s="13"/>
      <c r="P182" s="16"/>
      <c r="Q182" s="16"/>
      <c r="R182" s="13"/>
      <c r="S182" s="13"/>
      <c r="T182" s="13"/>
      <c r="U182" s="13"/>
      <c r="V182" s="13"/>
      <c r="W182" s="13"/>
    </row>
    <row r="183" spans="1:23" ht="27" customHeight="1">
      <c r="A183" s="13"/>
      <c r="B183" s="408"/>
      <c r="C183" s="394"/>
      <c r="D183" s="394"/>
      <c r="E183" s="526"/>
      <c r="F183" s="395"/>
      <c r="G183" s="395"/>
      <c r="H183" s="16"/>
      <c r="I183" s="16"/>
      <c r="J183" s="16"/>
      <c r="K183" s="16"/>
      <c r="L183" s="16"/>
      <c r="M183" s="16"/>
      <c r="N183" s="495"/>
      <c r="O183" s="13"/>
      <c r="P183" s="16"/>
      <c r="Q183" s="16"/>
      <c r="R183" s="13"/>
      <c r="S183" s="13"/>
      <c r="T183" s="13"/>
      <c r="U183" s="13"/>
      <c r="V183" s="13"/>
      <c r="W183" s="13"/>
    </row>
    <row r="184" spans="1:23" ht="27" customHeight="1">
      <c r="A184" s="13"/>
      <c r="B184" s="408"/>
      <c r="C184" s="394"/>
      <c r="D184" s="394"/>
      <c r="E184" s="526"/>
      <c r="F184" s="395"/>
      <c r="G184" s="395"/>
      <c r="H184" s="16"/>
      <c r="I184" s="16"/>
      <c r="J184" s="16"/>
      <c r="K184" s="16"/>
      <c r="L184" s="16"/>
      <c r="M184" s="16"/>
      <c r="N184" s="495"/>
      <c r="O184" s="13"/>
      <c r="P184" s="16"/>
      <c r="Q184" s="16"/>
      <c r="R184" s="13"/>
      <c r="S184" s="13"/>
      <c r="T184" s="13"/>
      <c r="U184" s="13"/>
      <c r="V184" s="13"/>
      <c r="W184" s="13"/>
    </row>
    <row r="185" spans="1:23" ht="27" customHeight="1">
      <c r="A185" s="13"/>
      <c r="B185" s="408"/>
      <c r="C185" s="394"/>
      <c r="D185" s="394"/>
      <c r="E185" s="526"/>
      <c r="F185" s="395"/>
      <c r="G185" s="395"/>
      <c r="H185" s="16"/>
      <c r="I185" s="16"/>
      <c r="J185" s="16"/>
      <c r="K185" s="16"/>
      <c r="L185" s="16"/>
      <c r="M185" s="16"/>
      <c r="N185" s="495"/>
      <c r="O185" s="13"/>
      <c r="P185" s="16"/>
      <c r="Q185" s="16"/>
      <c r="R185" s="13"/>
      <c r="S185" s="13"/>
      <c r="T185" s="13"/>
      <c r="U185" s="13"/>
      <c r="V185" s="13"/>
      <c r="W185" s="13"/>
    </row>
    <row r="186" spans="1:23" ht="27" customHeight="1">
      <c r="A186" s="13"/>
      <c r="B186" s="408"/>
      <c r="C186" s="394"/>
      <c r="D186" s="394"/>
      <c r="E186" s="526"/>
      <c r="F186" s="395"/>
      <c r="G186" s="395"/>
      <c r="H186" s="16"/>
      <c r="I186" s="16"/>
      <c r="J186" s="16"/>
      <c r="K186" s="16"/>
      <c r="L186" s="16"/>
      <c r="M186" s="16"/>
      <c r="N186" s="495"/>
      <c r="O186" s="13"/>
      <c r="P186" s="16"/>
      <c r="Q186" s="16"/>
      <c r="R186" s="13"/>
      <c r="S186" s="13"/>
      <c r="T186" s="13"/>
      <c r="U186" s="13"/>
      <c r="V186" s="13"/>
      <c r="W186" s="13"/>
    </row>
    <row r="187" spans="1:23" ht="27" customHeight="1">
      <c r="A187" s="13"/>
      <c r="B187" s="408"/>
      <c r="C187" s="394"/>
      <c r="D187" s="394"/>
      <c r="E187" s="526"/>
      <c r="F187" s="395"/>
      <c r="G187" s="395"/>
      <c r="H187" s="16"/>
      <c r="I187" s="16"/>
      <c r="J187" s="16"/>
      <c r="K187" s="16"/>
      <c r="L187" s="16"/>
      <c r="M187" s="16"/>
      <c r="N187" s="495"/>
      <c r="O187" s="13"/>
      <c r="P187" s="16"/>
      <c r="Q187" s="16"/>
      <c r="R187" s="13"/>
      <c r="S187" s="13"/>
      <c r="T187" s="13"/>
      <c r="U187" s="13"/>
      <c r="V187" s="13"/>
      <c r="W187" s="13"/>
    </row>
    <row r="188" spans="1:23" ht="27" customHeight="1">
      <c r="A188" s="13"/>
      <c r="B188" s="408"/>
      <c r="C188" s="394"/>
      <c r="D188" s="394"/>
      <c r="E188" s="526"/>
      <c r="F188" s="395"/>
      <c r="G188" s="395"/>
      <c r="H188" s="16"/>
      <c r="I188" s="16"/>
      <c r="J188" s="16"/>
      <c r="K188" s="16"/>
      <c r="L188" s="16"/>
      <c r="M188" s="16"/>
      <c r="N188" s="495"/>
      <c r="O188" s="13"/>
      <c r="P188" s="16"/>
      <c r="Q188" s="16"/>
      <c r="R188" s="13"/>
      <c r="S188" s="13"/>
      <c r="T188" s="13"/>
      <c r="U188" s="13"/>
      <c r="V188" s="13"/>
      <c r="W188" s="13"/>
    </row>
    <row r="189" spans="1:23" ht="27" customHeight="1">
      <c r="A189" s="13"/>
      <c r="B189" s="408"/>
      <c r="C189" s="394"/>
      <c r="D189" s="394"/>
      <c r="E189" s="526"/>
      <c r="F189" s="395"/>
      <c r="G189" s="395"/>
      <c r="H189" s="16"/>
      <c r="I189" s="16"/>
      <c r="J189" s="16"/>
      <c r="K189" s="16"/>
      <c r="L189" s="16"/>
      <c r="M189" s="16"/>
      <c r="N189" s="495"/>
      <c r="O189" s="13"/>
      <c r="P189" s="16"/>
      <c r="Q189" s="16"/>
      <c r="R189" s="13"/>
      <c r="S189" s="13"/>
      <c r="T189" s="13"/>
      <c r="U189" s="13"/>
      <c r="V189" s="13"/>
      <c r="W189" s="13"/>
    </row>
    <row r="190" spans="1:23" ht="27" customHeight="1">
      <c r="A190" s="13"/>
      <c r="B190" s="408"/>
      <c r="C190" s="394"/>
      <c r="D190" s="394"/>
      <c r="E190" s="526"/>
      <c r="F190" s="395"/>
      <c r="G190" s="395"/>
      <c r="H190" s="16"/>
      <c r="I190" s="16"/>
      <c r="J190" s="16"/>
      <c r="K190" s="16"/>
      <c r="L190" s="16"/>
      <c r="M190" s="16"/>
      <c r="N190" s="495"/>
      <c r="O190" s="13"/>
      <c r="P190" s="16"/>
      <c r="Q190" s="16"/>
      <c r="R190" s="13"/>
      <c r="S190" s="13"/>
      <c r="T190" s="13"/>
      <c r="U190" s="13"/>
      <c r="V190" s="13"/>
      <c r="W190" s="13"/>
    </row>
    <row r="191" spans="1:23" ht="27" customHeight="1">
      <c r="A191" s="13"/>
      <c r="B191" s="408"/>
      <c r="C191" s="394"/>
      <c r="D191" s="394"/>
      <c r="E191" s="526"/>
      <c r="F191" s="395"/>
      <c r="G191" s="395"/>
      <c r="H191" s="16"/>
      <c r="I191" s="16"/>
      <c r="J191" s="16"/>
      <c r="K191" s="16"/>
      <c r="L191" s="16"/>
      <c r="M191" s="16"/>
      <c r="N191" s="495"/>
      <c r="O191" s="13"/>
      <c r="P191" s="16"/>
      <c r="Q191" s="16"/>
      <c r="R191" s="13"/>
      <c r="S191" s="13"/>
      <c r="T191" s="13"/>
      <c r="U191" s="13"/>
      <c r="V191" s="13"/>
      <c r="W191" s="13"/>
    </row>
    <row r="192" spans="1:23" ht="27" customHeight="1">
      <c r="A192" s="13"/>
      <c r="B192" s="408"/>
      <c r="C192" s="394"/>
      <c r="D192" s="394"/>
      <c r="E192" s="526"/>
      <c r="F192" s="395"/>
      <c r="G192" s="395"/>
      <c r="H192" s="16"/>
      <c r="I192" s="16"/>
      <c r="J192" s="16"/>
      <c r="K192" s="16"/>
      <c r="L192" s="16"/>
      <c r="M192" s="16"/>
      <c r="N192" s="495"/>
      <c r="O192" s="13"/>
      <c r="P192" s="16"/>
      <c r="Q192" s="16"/>
      <c r="R192" s="13"/>
      <c r="S192" s="13"/>
      <c r="T192" s="13"/>
      <c r="U192" s="13"/>
      <c r="V192" s="13"/>
      <c r="W192" s="13"/>
    </row>
    <row r="193" spans="1:23" ht="27" customHeight="1">
      <c r="A193" s="13"/>
      <c r="B193" s="408"/>
      <c r="C193" s="394"/>
      <c r="D193" s="394"/>
      <c r="E193" s="526"/>
      <c r="F193" s="395"/>
      <c r="G193" s="395"/>
      <c r="H193" s="16"/>
      <c r="I193" s="16"/>
      <c r="J193" s="16"/>
      <c r="K193" s="16"/>
      <c r="L193" s="16"/>
      <c r="M193" s="16"/>
      <c r="N193" s="495"/>
      <c r="O193" s="13"/>
      <c r="P193" s="16"/>
      <c r="Q193" s="16"/>
      <c r="R193" s="13"/>
      <c r="S193" s="13"/>
      <c r="T193" s="13"/>
      <c r="U193" s="13"/>
      <c r="V193" s="13"/>
      <c r="W193" s="13"/>
    </row>
    <row r="194" spans="1:23" ht="27" customHeight="1">
      <c r="A194" s="13"/>
      <c r="B194" s="408"/>
      <c r="C194" s="394"/>
      <c r="D194" s="394"/>
      <c r="E194" s="526"/>
      <c r="F194" s="395"/>
      <c r="G194" s="395"/>
      <c r="H194" s="16"/>
      <c r="I194" s="16"/>
      <c r="J194" s="16"/>
      <c r="K194" s="16"/>
      <c r="L194" s="16"/>
      <c r="M194" s="16"/>
      <c r="N194" s="495"/>
      <c r="O194" s="13"/>
      <c r="P194" s="16"/>
      <c r="Q194" s="16"/>
      <c r="R194" s="13"/>
      <c r="S194" s="13"/>
      <c r="T194" s="13"/>
      <c r="U194" s="13"/>
      <c r="V194" s="13"/>
      <c r="W194" s="13"/>
    </row>
    <row r="195" spans="1:23" ht="27" customHeight="1">
      <c r="A195" s="13"/>
      <c r="B195" s="408"/>
      <c r="C195" s="394"/>
      <c r="D195" s="394"/>
      <c r="E195" s="526"/>
      <c r="F195" s="395"/>
      <c r="G195" s="395"/>
      <c r="H195" s="16"/>
      <c r="I195" s="16"/>
      <c r="J195" s="16"/>
      <c r="K195" s="16"/>
      <c r="L195" s="16"/>
      <c r="M195" s="16"/>
      <c r="N195" s="495"/>
      <c r="O195" s="13"/>
      <c r="P195" s="16"/>
      <c r="Q195" s="16"/>
      <c r="R195" s="13"/>
      <c r="S195" s="13"/>
      <c r="T195" s="13"/>
      <c r="U195" s="13"/>
      <c r="V195" s="13"/>
      <c r="W195" s="13"/>
    </row>
    <row r="196" spans="1:23" ht="27" customHeight="1">
      <c r="A196" s="13"/>
      <c r="B196" s="408"/>
      <c r="C196" s="394"/>
      <c r="D196" s="394"/>
      <c r="E196" s="526"/>
      <c r="F196" s="395"/>
      <c r="G196" s="395"/>
      <c r="H196" s="16"/>
      <c r="I196" s="16"/>
      <c r="J196" s="16"/>
      <c r="K196" s="16"/>
      <c r="L196" s="16"/>
      <c r="M196" s="16"/>
      <c r="N196" s="495"/>
      <c r="O196" s="13"/>
      <c r="P196" s="16"/>
      <c r="Q196" s="16"/>
      <c r="R196" s="13"/>
      <c r="S196" s="13"/>
      <c r="T196" s="13"/>
      <c r="U196" s="13"/>
      <c r="V196" s="13"/>
      <c r="W196" s="13"/>
    </row>
    <row r="197" spans="1:23" ht="27" customHeight="1">
      <c r="A197" s="13"/>
      <c r="B197" s="408"/>
      <c r="C197" s="394"/>
      <c r="D197" s="394"/>
      <c r="E197" s="526"/>
      <c r="F197" s="395"/>
      <c r="G197" s="395"/>
      <c r="H197" s="16"/>
      <c r="I197" s="16"/>
      <c r="J197" s="16"/>
      <c r="K197" s="16"/>
      <c r="L197" s="16"/>
      <c r="M197" s="16"/>
      <c r="N197" s="495"/>
      <c r="O197" s="13"/>
      <c r="P197" s="16"/>
      <c r="Q197" s="16"/>
      <c r="R197" s="13"/>
      <c r="S197" s="13"/>
      <c r="T197" s="13"/>
      <c r="U197" s="13"/>
      <c r="V197" s="13"/>
      <c r="W197" s="13"/>
    </row>
    <row r="198" spans="1:23" ht="27" customHeight="1">
      <c r="A198" s="13"/>
      <c r="B198" s="408"/>
      <c r="C198" s="394"/>
      <c r="D198" s="394"/>
      <c r="E198" s="526"/>
      <c r="F198" s="395"/>
      <c r="G198" s="395"/>
      <c r="H198" s="16"/>
      <c r="I198" s="16"/>
      <c r="J198" s="16"/>
      <c r="K198" s="16"/>
      <c r="L198" s="16"/>
      <c r="M198" s="16"/>
      <c r="N198" s="495"/>
      <c r="O198" s="13"/>
      <c r="P198" s="16"/>
      <c r="Q198" s="16"/>
      <c r="R198" s="13"/>
      <c r="S198" s="13"/>
      <c r="T198" s="13"/>
      <c r="U198" s="13"/>
      <c r="V198" s="13"/>
      <c r="W198" s="13"/>
    </row>
    <row r="199" spans="1:23" ht="27" customHeight="1">
      <c r="A199" s="13"/>
      <c r="B199" s="408"/>
      <c r="C199" s="394"/>
      <c r="D199" s="394"/>
      <c r="E199" s="526"/>
      <c r="F199" s="395"/>
      <c r="G199" s="395"/>
      <c r="H199" s="16"/>
      <c r="I199" s="16"/>
      <c r="J199" s="16"/>
      <c r="K199" s="16"/>
      <c r="L199" s="16"/>
      <c r="M199" s="16"/>
      <c r="N199" s="495"/>
      <c r="O199" s="13"/>
      <c r="P199" s="16"/>
      <c r="Q199" s="16"/>
      <c r="R199" s="13"/>
      <c r="S199" s="13"/>
      <c r="T199" s="13"/>
      <c r="U199" s="13"/>
      <c r="V199" s="13"/>
      <c r="W199" s="13"/>
    </row>
    <row r="200" spans="1:23" ht="27" customHeight="1">
      <c r="A200" s="13"/>
      <c r="B200" s="408"/>
      <c r="C200" s="394"/>
      <c r="D200" s="394"/>
      <c r="E200" s="526"/>
      <c r="F200" s="395"/>
      <c r="G200" s="395"/>
      <c r="H200" s="16"/>
      <c r="I200" s="16"/>
      <c r="J200" s="16"/>
      <c r="K200" s="16"/>
      <c r="L200" s="16"/>
      <c r="M200" s="16"/>
      <c r="N200" s="495"/>
      <c r="O200" s="13"/>
      <c r="P200" s="16"/>
      <c r="Q200" s="16"/>
      <c r="R200" s="13"/>
      <c r="S200" s="13"/>
      <c r="T200" s="13"/>
      <c r="U200" s="13"/>
      <c r="V200" s="13"/>
      <c r="W200" s="13"/>
    </row>
    <row r="201" spans="1:23" ht="27" customHeight="1">
      <c r="A201" s="13"/>
      <c r="B201" s="408"/>
      <c r="C201" s="394"/>
      <c r="D201" s="394"/>
      <c r="E201" s="526"/>
      <c r="F201" s="395"/>
      <c r="G201" s="395"/>
      <c r="H201" s="16"/>
      <c r="I201" s="16"/>
      <c r="J201" s="16"/>
      <c r="K201" s="16"/>
      <c r="L201" s="16"/>
      <c r="M201" s="16"/>
      <c r="N201" s="495"/>
      <c r="O201" s="13"/>
      <c r="P201" s="16"/>
      <c r="Q201" s="16"/>
      <c r="R201" s="13"/>
      <c r="S201" s="13"/>
      <c r="T201" s="13"/>
      <c r="U201" s="13"/>
      <c r="V201" s="13"/>
      <c r="W201" s="13"/>
    </row>
    <row r="202" spans="1:23" ht="27" customHeight="1">
      <c r="A202" s="13"/>
      <c r="B202" s="408"/>
      <c r="C202" s="394"/>
      <c r="D202" s="394"/>
      <c r="E202" s="526"/>
      <c r="F202" s="395"/>
      <c r="G202" s="395"/>
      <c r="H202" s="16"/>
      <c r="I202" s="16"/>
      <c r="J202" s="16"/>
      <c r="K202" s="16"/>
      <c r="L202" s="16"/>
      <c r="M202" s="16"/>
      <c r="N202" s="495"/>
      <c r="O202" s="13"/>
      <c r="P202" s="16"/>
      <c r="Q202" s="16"/>
      <c r="R202" s="13"/>
      <c r="S202" s="13"/>
      <c r="T202" s="13"/>
      <c r="U202" s="13"/>
      <c r="V202" s="13"/>
      <c r="W202" s="13"/>
    </row>
    <row r="203" spans="1:23" ht="27" customHeight="1">
      <c r="A203" s="13"/>
      <c r="B203" s="408"/>
      <c r="C203" s="394"/>
      <c r="D203" s="394"/>
      <c r="E203" s="526"/>
      <c r="F203" s="395"/>
      <c r="G203" s="395"/>
      <c r="H203" s="16"/>
      <c r="I203" s="16"/>
      <c r="J203" s="16"/>
      <c r="K203" s="16"/>
      <c r="L203" s="16"/>
      <c r="M203" s="16"/>
      <c r="N203" s="495"/>
      <c r="O203" s="13"/>
      <c r="P203" s="16"/>
      <c r="Q203" s="16"/>
      <c r="R203" s="13"/>
      <c r="S203" s="13"/>
      <c r="T203" s="13"/>
      <c r="U203" s="13"/>
      <c r="V203" s="13"/>
      <c r="W203" s="13"/>
    </row>
    <row r="204" spans="1:23" ht="27" customHeight="1">
      <c r="A204" s="13"/>
      <c r="B204" s="408"/>
      <c r="C204" s="394"/>
      <c r="D204" s="394"/>
      <c r="E204" s="526"/>
      <c r="F204" s="395"/>
      <c r="G204" s="395"/>
      <c r="H204" s="16"/>
      <c r="I204" s="16"/>
      <c r="J204" s="16"/>
      <c r="K204" s="16"/>
      <c r="L204" s="16"/>
      <c r="M204" s="16"/>
      <c r="N204" s="495"/>
      <c r="O204" s="13"/>
      <c r="P204" s="16"/>
      <c r="Q204" s="16"/>
      <c r="R204" s="13"/>
      <c r="S204" s="13"/>
      <c r="T204" s="13"/>
      <c r="U204" s="13"/>
      <c r="V204" s="13"/>
      <c r="W204" s="13"/>
    </row>
    <row r="205" spans="1:23" ht="27" customHeight="1">
      <c r="A205" s="13"/>
      <c r="B205" s="408"/>
      <c r="C205" s="394"/>
      <c r="D205" s="394"/>
      <c r="E205" s="526"/>
      <c r="F205" s="395"/>
      <c r="G205" s="395"/>
      <c r="H205" s="16"/>
      <c r="I205" s="16"/>
      <c r="J205" s="16"/>
      <c r="K205" s="16"/>
      <c r="L205" s="16"/>
      <c r="M205" s="16"/>
      <c r="N205" s="495"/>
      <c r="O205" s="13"/>
      <c r="P205" s="16"/>
      <c r="Q205" s="16"/>
      <c r="R205" s="13"/>
      <c r="S205" s="13"/>
      <c r="T205" s="13"/>
      <c r="U205" s="13"/>
      <c r="V205" s="13"/>
      <c r="W205" s="13"/>
    </row>
    <row r="206" spans="1:23" ht="27" customHeight="1">
      <c r="A206" s="13"/>
      <c r="B206" s="408"/>
      <c r="C206" s="394"/>
      <c r="D206" s="394"/>
      <c r="E206" s="526"/>
      <c r="F206" s="395"/>
      <c r="G206" s="395"/>
      <c r="H206" s="16"/>
      <c r="I206" s="16"/>
      <c r="J206" s="16"/>
      <c r="K206" s="16"/>
      <c r="L206" s="16"/>
      <c r="M206" s="16"/>
      <c r="N206" s="495"/>
      <c r="O206" s="13"/>
      <c r="P206" s="16"/>
      <c r="Q206" s="16"/>
      <c r="R206" s="13"/>
      <c r="S206" s="13"/>
      <c r="T206" s="13"/>
      <c r="U206" s="13"/>
      <c r="V206" s="13"/>
      <c r="W206" s="13"/>
    </row>
    <row r="207" spans="1:23" ht="27" customHeight="1">
      <c r="A207" s="13"/>
      <c r="B207" s="408"/>
      <c r="C207" s="394"/>
      <c r="D207" s="394"/>
      <c r="E207" s="526"/>
      <c r="F207" s="395"/>
      <c r="G207" s="395"/>
      <c r="H207" s="16"/>
      <c r="I207" s="16"/>
      <c r="J207" s="16"/>
      <c r="K207" s="16"/>
      <c r="L207" s="16"/>
      <c r="M207" s="16"/>
      <c r="N207" s="495"/>
      <c r="O207" s="13"/>
      <c r="P207" s="16"/>
      <c r="Q207" s="16"/>
      <c r="R207" s="13"/>
      <c r="S207" s="13"/>
      <c r="T207" s="13"/>
      <c r="U207" s="13"/>
      <c r="V207" s="13"/>
      <c r="W207" s="13"/>
    </row>
    <row r="208" spans="1:23" ht="27" customHeight="1">
      <c r="A208" s="13"/>
      <c r="B208" s="408"/>
      <c r="C208" s="394"/>
      <c r="D208" s="394"/>
      <c r="E208" s="526"/>
      <c r="F208" s="395"/>
      <c r="G208" s="395"/>
      <c r="H208" s="16"/>
      <c r="I208" s="16"/>
      <c r="J208" s="16"/>
      <c r="K208" s="16"/>
      <c r="L208" s="16"/>
      <c r="M208" s="16"/>
      <c r="N208" s="495"/>
      <c r="O208" s="13"/>
      <c r="P208" s="16"/>
      <c r="Q208" s="16"/>
      <c r="R208" s="13"/>
      <c r="S208" s="13"/>
      <c r="T208" s="13"/>
      <c r="U208" s="13"/>
      <c r="V208" s="13"/>
      <c r="W208" s="13"/>
    </row>
    <row r="209" spans="1:23" ht="27" customHeight="1">
      <c r="A209" s="13"/>
      <c r="B209" s="408"/>
      <c r="C209" s="394"/>
      <c r="D209" s="394"/>
      <c r="E209" s="526"/>
      <c r="F209" s="395"/>
      <c r="G209" s="395"/>
      <c r="H209" s="16"/>
      <c r="I209" s="16"/>
      <c r="J209" s="16"/>
      <c r="K209" s="16"/>
      <c r="L209" s="16"/>
      <c r="M209" s="16"/>
      <c r="N209" s="495"/>
      <c r="O209" s="13"/>
      <c r="P209" s="16"/>
      <c r="Q209" s="16"/>
      <c r="R209" s="13"/>
      <c r="S209" s="13"/>
      <c r="T209" s="13"/>
      <c r="U209" s="13"/>
      <c r="V209" s="13"/>
      <c r="W209" s="13"/>
    </row>
    <row r="210" spans="1:23" ht="27" customHeight="1">
      <c r="A210" s="13"/>
      <c r="B210" s="408"/>
      <c r="C210" s="394"/>
      <c r="D210" s="394"/>
      <c r="E210" s="526"/>
      <c r="F210" s="395"/>
      <c r="G210" s="395"/>
      <c r="H210" s="16"/>
      <c r="I210" s="16"/>
      <c r="J210" s="16"/>
      <c r="K210" s="16"/>
      <c r="L210" s="16"/>
      <c r="M210" s="16"/>
      <c r="N210" s="495"/>
      <c r="O210" s="13"/>
      <c r="P210" s="16"/>
      <c r="Q210" s="16"/>
      <c r="R210" s="13"/>
      <c r="S210" s="13"/>
      <c r="T210" s="13"/>
      <c r="U210" s="13"/>
      <c r="V210" s="13"/>
      <c r="W210" s="13"/>
    </row>
    <row r="211" spans="1:23" ht="27" customHeight="1">
      <c r="A211" s="13"/>
      <c r="B211" s="408"/>
      <c r="C211" s="394"/>
      <c r="D211" s="394"/>
      <c r="E211" s="526"/>
      <c r="F211" s="395"/>
      <c r="G211" s="395"/>
      <c r="H211" s="16"/>
      <c r="I211" s="16"/>
      <c r="J211" s="16"/>
      <c r="K211" s="16"/>
      <c r="L211" s="16"/>
      <c r="M211" s="16"/>
      <c r="N211" s="495"/>
      <c r="O211" s="13"/>
      <c r="P211" s="16"/>
      <c r="Q211" s="16"/>
      <c r="R211" s="13"/>
      <c r="S211" s="13"/>
      <c r="T211" s="13"/>
      <c r="U211" s="13"/>
      <c r="V211" s="13"/>
      <c r="W211" s="13"/>
    </row>
    <row r="212" spans="1:23" ht="27" customHeight="1">
      <c r="A212" s="13"/>
      <c r="B212" s="408"/>
      <c r="C212" s="394"/>
      <c r="D212" s="394"/>
      <c r="E212" s="526"/>
      <c r="F212" s="395"/>
      <c r="G212" s="395"/>
      <c r="H212" s="16"/>
      <c r="I212" s="16"/>
      <c r="J212" s="16"/>
      <c r="K212" s="16"/>
      <c r="L212" s="16"/>
      <c r="M212" s="16"/>
      <c r="N212" s="495"/>
      <c r="O212" s="13"/>
      <c r="P212" s="16"/>
      <c r="Q212" s="16"/>
      <c r="R212" s="13"/>
      <c r="S212" s="13"/>
      <c r="T212" s="13"/>
      <c r="U212" s="13"/>
      <c r="V212" s="13"/>
      <c r="W212" s="13"/>
    </row>
    <row r="213" spans="1:23" ht="27" customHeight="1">
      <c r="A213" s="13"/>
      <c r="B213" s="408"/>
      <c r="C213" s="394"/>
      <c r="D213" s="394"/>
      <c r="E213" s="526"/>
      <c r="F213" s="395"/>
      <c r="G213" s="395"/>
      <c r="H213" s="16"/>
      <c r="I213" s="16"/>
      <c r="J213" s="16"/>
      <c r="K213" s="16"/>
      <c r="L213" s="16"/>
      <c r="M213" s="16"/>
      <c r="N213" s="495"/>
      <c r="O213" s="13"/>
      <c r="P213" s="16"/>
      <c r="Q213" s="16"/>
      <c r="R213" s="13"/>
      <c r="S213" s="13"/>
      <c r="T213" s="13"/>
      <c r="U213" s="13"/>
      <c r="V213" s="13"/>
      <c r="W213" s="13"/>
    </row>
    <row r="214" spans="1:23" ht="27" customHeight="1">
      <c r="A214" s="13"/>
      <c r="B214" s="408"/>
      <c r="C214" s="394"/>
      <c r="D214" s="394"/>
      <c r="E214" s="526"/>
      <c r="F214" s="395"/>
      <c r="G214" s="395"/>
      <c r="H214" s="16"/>
      <c r="I214" s="16"/>
      <c r="J214" s="16"/>
      <c r="K214" s="16"/>
      <c r="L214" s="16"/>
      <c r="M214" s="16"/>
      <c r="N214" s="495"/>
      <c r="O214" s="13"/>
      <c r="P214" s="16"/>
      <c r="Q214" s="16"/>
      <c r="R214" s="13"/>
      <c r="S214" s="13"/>
      <c r="T214" s="13"/>
      <c r="U214" s="13"/>
      <c r="V214" s="13"/>
      <c r="W214" s="13"/>
    </row>
    <row r="215" spans="1:23" ht="27" customHeight="1">
      <c r="A215" s="13"/>
      <c r="B215" s="408"/>
      <c r="C215" s="394"/>
      <c r="D215" s="394"/>
      <c r="E215" s="526"/>
      <c r="F215" s="395"/>
      <c r="G215" s="395"/>
      <c r="H215" s="16"/>
      <c r="I215" s="16"/>
      <c r="J215" s="16"/>
      <c r="K215" s="16"/>
      <c r="L215" s="16"/>
      <c r="M215" s="16"/>
      <c r="N215" s="495"/>
      <c r="O215" s="13"/>
      <c r="P215" s="16"/>
      <c r="Q215" s="16"/>
      <c r="R215" s="13"/>
      <c r="S215" s="13"/>
      <c r="T215" s="13"/>
      <c r="U215" s="13"/>
      <c r="V215" s="13"/>
      <c r="W215" s="13"/>
    </row>
    <row r="216" spans="1:23" ht="27" customHeight="1">
      <c r="A216" s="13"/>
      <c r="B216" s="408"/>
      <c r="C216" s="394"/>
      <c r="D216" s="394"/>
      <c r="E216" s="526"/>
      <c r="F216" s="395"/>
      <c r="G216" s="395"/>
      <c r="H216" s="16"/>
      <c r="I216" s="16"/>
      <c r="J216" s="16"/>
      <c r="K216" s="16"/>
      <c r="L216" s="16"/>
      <c r="M216" s="16"/>
      <c r="N216" s="495"/>
      <c r="O216" s="13"/>
      <c r="P216" s="16"/>
      <c r="Q216" s="16"/>
      <c r="R216" s="13"/>
      <c r="S216" s="13"/>
      <c r="T216" s="13"/>
      <c r="U216" s="13"/>
      <c r="V216" s="13"/>
      <c r="W216" s="13"/>
    </row>
    <row r="217" spans="1:23" ht="27" customHeight="1">
      <c r="A217" s="13"/>
      <c r="B217" s="408"/>
      <c r="C217" s="394"/>
      <c r="D217" s="394"/>
      <c r="E217" s="526"/>
      <c r="F217" s="395"/>
      <c r="G217" s="395"/>
      <c r="H217" s="16"/>
      <c r="I217" s="16"/>
      <c r="J217" s="16"/>
      <c r="K217" s="16"/>
      <c r="L217" s="16"/>
      <c r="M217" s="16"/>
      <c r="N217" s="495"/>
      <c r="O217" s="13"/>
      <c r="P217" s="16"/>
      <c r="Q217" s="16"/>
      <c r="R217" s="13"/>
      <c r="S217" s="13"/>
      <c r="T217" s="13"/>
      <c r="U217" s="13"/>
      <c r="V217" s="13"/>
      <c r="W217" s="13"/>
    </row>
    <row r="218" spans="1:23" ht="27" customHeight="1">
      <c r="A218" s="13"/>
      <c r="B218" s="408"/>
      <c r="C218" s="394"/>
      <c r="D218" s="394"/>
      <c r="E218" s="526"/>
      <c r="F218" s="395"/>
      <c r="G218" s="395"/>
      <c r="H218" s="16"/>
      <c r="I218" s="16"/>
      <c r="J218" s="16"/>
      <c r="K218" s="16"/>
      <c r="L218" s="16"/>
      <c r="M218" s="16"/>
      <c r="N218" s="495"/>
      <c r="O218" s="13"/>
      <c r="P218" s="16"/>
      <c r="Q218" s="16"/>
      <c r="R218" s="13"/>
      <c r="S218" s="13"/>
      <c r="T218" s="13"/>
      <c r="U218" s="13"/>
      <c r="V218" s="13"/>
      <c r="W218" s="13"/>
    </row>
    <row r="219" spans="1:23" ht="27" customHeight="1">
      <c r="A219" s="13"/>
      <c r="B219" s="408"/>
      <c r="C219" s="394"/>
      <c r="D219" s="394"/>
      <c r="E219" s="526"/>
      <c r="F219" s="395"/>
      <c r="G219" s="395"/>
      <c r="H219" s="16"/>
      <c r="I219" s="16"/>
      <c r="J219" s="16"/>
      <c r="K219" s="16"/>
      <c r="L219" s="16"/>
      <c r="M219" s="16"/>
      <c r="N219" s="495"/>
      <c r="O219" s="13"/>
      <c r="P219" s="16"/>
      <c r="Q219" s="16"/>
      <c r="R219" s="13"/>
      <c r="S219" s="13"/>
      <c r="T219" s="13"/>
      <c r="U219" s="13"/>
      <c r="V219" s="13"/>
      <c r="W219" s="13"/>
    </row>
    <row r="220" spans="1:23" ht="27" customHeight="1">
      <c r="A220" s="13"/>
      <c r="B220" s="408"/>
      <c r="C220" s="394"/>
      <c r="D220" s="394"/>
      <c r="E220" s="526"/>
      <c r="F220" s="395"/>
      <c r="G220" s="395"/>
      <c r="H220" s="16"/>
      <c r="I220" s="16"/>
      <c r="J220" s="16"/>
      <c r="K220" s="16"/>
      <c r="L220" s="16"/>
      <c r="M220" s="16"/>
      <c r="N220" s="495"/>
      <c r="O220" s="13"/>
      <c r="P220" s="16"/>
      <c r="Q220" s="16"/>
      <c r="R220" s="13"/>
      <c r="S220" s="13"/>
      <c r="T220" s="13"/>
      <c r="U220" s="13"/>
      <c r="V220" s="13"/>
      <c r="W220" s="13"/>
    </row>
    <row r="221" spans="1:23" ht="27" customHeight="1">
      <c r="A221" s="13"/>
      <c r="B221" s="408"/>
      <c r="C221" s="394"/>
      <c r="D221" s="394"/>
      <c r="E221" s="526"/>
      <c r="F221" s="395"/>
      <c r="G221" s="395"/>
      <c r="H221" s="16"/>
      <c r="I221" s="16"/>
      <c r="J221" s="16"/>
      <c r="K221" s="16"/>
      <c r="L221" s="16"/>
      <c r="M221" s="16"/>
      <c r="N221" s="495"/>
      <c r="O221" s="13"/>
      <c r="P221" s="16"/>
      <c r="Q221" s="16"/>
      <c r="R221" s="13"/>
      <c r="S221" s="13"/>
      <c r="T221" s="13"/>
      <c r="U221" s="13"/>
      <c r="V221" s="13"/>
      <c r="W221" s="13"/>
    </row>
    <row r="222" spans="1:23" ht="27" customHeight="1">
      <c r="A222" s="13"/>
      <c r="B222" s="408"/>
      <c r="C222" s="394"/>
      <c r="D222" s="394"/>
      <c r="E222" s="526"/>
      <c r="F222" s="395"/>
      <c r="G222" s="395"/>
      <c r="H222" s="16"/>
      <c r="I222" s="16"/>
      <c r="J222" s="16"/>
      <c r="K222" s="16"/>
      <c r="L222" s="16"/>
      <c r="M222" s="16"/>
      <c r="N222" s="495"/>
      <c r="O222" s="13"/>
      <c r="P222" s="16"/>
      <c r="Q222" s="16"/>
      <c r="R222" s="13"/>
      <c r="S222" s="13"/>
      <c r="T222" s="13"/>
      <c r="U222" s="13"/>
      <c r="V222" s="13"/>
      <c r="W222" s="13"/>
    </row>
    <row r="223" spans="1:23" ht="27" customHeight="1">
      <c r="A223" s="13"/>
      <c r="B223" s="408"/>
      <c r="C223" s="394"/>
      <c r="D223" s="394"/>
      <c r="E223" s="526"/>
      <c r="F223" s="395"/>
      <c r="G223" s="395"/>
      <c r="H223" s="16"/>
      <c r="I223" s="16"/>
      <c r="J223" s="16"/>
      <c r="K223" s="16"/>
      <c r="L223" s="16"/>
      <c r="M223" s="16"/>
      <c r="N223" s="495"/>
      <c r="O223" s="13"/>
      <c r="P223" s="16"/>
      <c r="Q223" s="16"/>
      <c r="R223" s="13"/>
      <c r="S223" s="13"/>
      <c r="T223" s="13"/>
      <c r="U223" s="13"/>
      <c r="V223" s="13"/>
      <c r="W223" s="13"/>
    </row>
    <row r="224" spans="1:23" ht="27" customHeight="1">
      <c r="A224" s="13"/>
      <c r="B224" s="408"/>
      <c r="C224" s="394"/>
      <c r="D224" s="394"/>
      <c r="E224" s="526"/>
      <c r="F224" s="395"/>
      <c r="G224" s="395"/>
      <c r="H224" s="16"/>
      <c r="I224" s="16"/>
      <c r="J224" s="16"/>
      <c r="K224" s="16"/>
      <c r="L224" s="16"/>
      <c r="M224" s="16"/>
      <c r="N224" s="495"/>
      <c r="O224" s="13"/>
      <c r="P224" s="16"/>
      <c r="Q224" s="16"/>
      <c r="R224" s="13"/>
      <c r="S224" s="13"/>
      <c r="T224" s="13"/>
      <c r="U224" s="13"/>
      <c r="V224" s="13"/>
      <c r="W224" s="13"/>
    </row>
    <row r="225" spans="1:23" ht="27" customHeight="1">
      <c r="A225" s="13"/>
      <c r="B225" s="408"/>
      <c r="C225" s="394"/>
      <c r="D225" s="394"/>
      <c r="E225" s="526"/>
      <c r="F225" s="395"/>
      <c r="G225" s="395"/>
      <c r="H225" s="16"/>
      <c r="I225" s="16"/>
      <c r="J225" s="16"/>
      <c r="K225" s="16"/>
      <c r="L225" s="16"/>
      <c r="M225" s="16"/>
      <c r="N225" s="495"/>
      <c r="O225" s="13"/>
      <c r="P225" s="16"/>
      <c r="Q225" s="16"/>
      <c r="R225" s="13"/>
      <c r="S225" s="13"/>
      <c r="T225" s="13"/>
      <c r="U225" s="13"/>
      <c r="V225" s="13"/>
      <c r="W225" s="13"/>
    </row>
    <row r="226" spans="1:23" ht="27" customHeight="1">
      <c r="A226" s="13"/>
      <c r="B226" s="408"/>
      <c r="C226" s="394"/>
      <c r="D226" s="394"/>
      <c r="E226" s="526"/>
      <c r="F226" s="395"/>
      <c r="G226" s="395"/>
      <c r="H226" s="16"/>
      <c r="I226" s="16"/>
      <c r="J226" s="16"/>
      <c r="K226" s="16"/>
      <c r="L226" s="16"/>
      <c r="M226" s="16"/>
      <c r="N226" s="495"/>
      <c r="O226" s="13"/>
      <c r="P226" s="16"/>
      <c r="Q226" s="16"/>
      <c r="R226" s="13"/>
      <c r="S226" s="13"/>
      <c r="T226" s="13"/>
      <c r="U226" s="13"/>
      <c r="V226" s="13"/>
      <c r="W226" s="13"/>
    </row>
    <row r="227" spans="1:23" ht="27" customHeight="1">
      <c r="A227" s="13"/>
      <c r="B227" s="408"/>
      <c r="C227" s="394"/>
      <c r="D227" s="394"/>
      <c r="E227" s="526"/>
      <c r="F227" s="395"/>
      <c r="G227" s="395"/>
      <c r="H227" s="16"/>
      <c r="I227" s="16"/>
      <c r="J227" s="16"/>
      <c r="K227" s="16"/>
      <c r="L227" s="16"/>
      <c r="M227" s="16"/>
      <c r="N227" s="495"/>
      <c r="O227" s="13"/>
      <c r="P227" s="16"/>
      <c r="Q227" s="16"/>
      <c r="R227" s="13"/>
      <c r="S227" s="13"/>
      <c r="T227" s="13"/>
      <c r="U227" s="13"/>
      <c r="V227" s="13"/>
      <c r="W227" s="13"/>
    </row>
    <row r="228" spans="1:23" ht="27" customHeight="1">
      <c r="A228" s="13"/>
      <c r="B228" s="408"/>
      <c r="C228" s="394"/>
      <c r="D228" s="394"/>
      <c r="E228" s="526"/>
      <c r="F228" s="395"/>
      <c r="G228" s="395"/>
      <c r="H228" s="16"/>
      <c r="I228" s="16"/>
      <c r="J228" s="16"/>
      <c r="K228" s="16"/>
      <c r="L228" s="16"/>
      <c r="M228" s="16"/>
      <c r="N228" s="495"/>
      <c r="O228" s="13"/>
      <c r="P228" s="16"/>
      <c r="Q228" s="16"/>
      <c r="R228" s="13"/>
      <c r="S228" s="13"/>
      <c r="T228" s="13"/>
      <c r="U228" s="13"/>
      <c r="V228" s="13"/>
      <c r="W228" s="13"/>
    </row>
    <row r="229" spans="1:23" ht="27" customHeight="1">
      <c r="A229" s="13"/>
      <c r="B229" s="408"/>
      <c r="C229" s="394"/>
      <c r="D229" s="394"/>
      <c r="E229" s="526"/>
      <c r="F229" s="395"/>
      <c r="G229" s="395"/>
      <c r="H229" s="16"/>
      <c r="I229" s="16"/>
      <c r="J229" s="16"/>
      <c r="K229" s="16"/>
      <c r="L229" s="16"/>
      <c r="M229" s="16"/>
      <c r="N229" s="495"/>
      <c r="O229" s="13"/>
      <c r="P229" s="16"/>
      <c r="Q229" s="16"/>
      <c r="R229" s="13"/>
      <c r="S229" s="13"/>
      <c r="T229" s="13"/>
      <c r="U229" s="13"/>
      <c r="V229" s="13"/>
      <c r="W229" s="13"/>
    </row>
    <row r="230" spans="1:23" ht="27" customHeight="1">
      <c r="A230" s="13"/>
      <c r="B230" s="408"/>
      <c r="C230" s="394"/>
      <c r="D230" s="394"/>
      <c r="E230" s="526"/>
      <c r="F230" s="395"/>
      <c r="G230" s="395"/>
      <c r="H230" s="16"/>
      <c r="I230" s="16"/>
      <c r="J230" s="16"/>
      <c r="K230" s="16"/>
      <c r="L230" s="16"/>
      <c r="M230" s="16"/>
      <c r="N230" s="495"/>
      <c r="O230" s="13"/>
      <c r="P230" s="16"/>
      <c r="Q230" s="16"/>
      <c r="R230" s="13"/>
      <c r="S230" s="13"/>
      <c r="T230" s="13"/>
      <c r="U230" s="13"/>
      <c r="V230" s="13"/>
      <c r="W230" s="13"/>
    </row>
    <row r="231" spans="1:23" ht="27" customHeight="1">
      <c r="A231" s="13"/>
      <c r="B231" s="408"/>
      <c r="C231" s="394"/>
      <c r="D231" s="394"/>
      <c r="E231" s="526"/>
      <c r="F231" s="395"/>
      <c r="G231" s="395"/>
      <c r="H231" s="16"/>
      <c r="I231" s="16"/>
      <c r="J231" s="16"/>
      <c r="K231" s="16"/>
      <c r="L231" s="16"/>
      <c r="M231" s="16"/>
      <c r="N231" s="495"/>
      <c r="O231" s="13"/>
      <c r="P231" s="16"/>
      <c r="Q231" s="16"/>
      <c r="R231" s="13"/>
      <c r="S231" s="13"/>
      <c r="T231" s="13"/>
      <c r="U231" s="13"/>
      <c r="V231" s="13"/>
      <c r="W231" s="13"/>
    </row>
    <row r="232" spans="1:23" ht="27" customHeight="1">
      <c r="A232" s="13"/>
      <c r="B232" s="408"/>
      <c r="C232" s="394"/>
      <c r="D232" s="394"/>
      <c r="E232" s="526"/>
      <c r="F232" s="395"/>
      <c r="G232" s="395"/>
      <c r="H232" s="16"/>
      <c r="I232" s="16"/>
      <c r="J232" s="16"/>
      <c r="K232" s="16"/>
      <c r="L232" s="16"/>
      <c r="M232" s="16"/>
      <c r="N232" s="495"/>
      <c r="O232" s="13"/>
      <c r="P232" s="16"/>
      <c r="Q232" s="16"/>
      <c r="R232" s="13"/>
      <c r="S232" s="13"/>
      <c r="T232" s="13"/>
      <c r="U232" s="13"/>
      <c r="V232" s="13"/>
      <c r="W232" s="13"/>
    </row>
    <row r="233" spans="1:23" ht="27" customHeight="1">
      <c r="A233" s="13"/>
      <c r="B233" s="408"/>
      <c r="C233" s="394"/>
      <c r="D233" s="394"/>
      <c r="E233" s="526"/>
      <c r="F233" s="395"/>
      <c r="G233" s="395"/>
      <c r="H233" s="16"/>
      <c r="I233" s="16"/>
      <c r="J233" s="16"/>
      <c r="K233" s="16"/>
      <c r="L233" s="16"/>
      <c r="M233" s="16"/>
      <c r="N233" s="495"/>
      <c r="O233" s="13"/>
      <c r="P233" s="16"/>
      <c r="Q233" s="16"/>
      <c r="R233" s="13"/>
      <c r="S233" s="13"/>
      <c r="T233" s="13"/>
      <c r="U233" s="13"/>
      <c r="V233" s="13"/>
      <c r="W233" s="13"/>
    </row>
    <row r="234" spans="1:23" ht="27" customHeight="1">
      <c r="A234" s="13"/>
      <c r="B234" s="408"/>
      <c r="C234" s="394"/>
      <c r="D234" s="394"/>
      <c r="E234" s="526"/>
      <c r="F234" s="395"/>
      <c r="G234" s="395"/>
      <c r="H234" s="16"/>
      <c r="I234" s="16"/>
      <c r="J234" s="16"/>
      <c r="K234" s="16"/>
      <c r="L234" s="16"/>
      <c r="M234" s="16"/>
      <c r="N234" s="495"/>
      <c r="O234" s="13"/>
      <c r="P234" s="16"/>
      <c r="Q234" s="16"/>
      <c r="R234" s="13"/>
      <c r="S234" s="13"/>
      <c r="T234" s="13"/>
      <c r="U234" s="13"/>
      <c r="V234" s="13"/>
      <c r="W234" s="13"/>
    </row>
    <row r="235" spans="1:23" ht="27" customHeight="1">
      <c r="A235" s="13"/>
      <c r="B235" s="408"/>
      <c r="C235" s="394"/>
      <c r="D235" s="394"/>
      <c r="E235" s="526"/>
      <c r="F235" s="395"/>
      <c r="G235" s="395"/>
      <c r="H235" s="16"/>
      <c r="I235" s="16"/>
      <c r="J235" s="16"/>
      <c r="K235" s="16"/>
      <c r="L235" s="16"/>
      <c r="M235" s="16"/>
      <c r="N235" s="495"/>
      <c r="O235" s="13"/>
      <c r="P235" s="16"/>
      <c r="Q235" s="16"/>
      <c r="R235" s="13"/>
      <c r="S235" s="13"/>
      <c r="T235" s="13"/>
      <c r="U235" s="13"/>
      <c r="V235" s="13"/>
      <c r="W235" s="13"/>
    </row>
    <row r="236" spans="1:23" ht="27" customHeight="1">
      <c r="A236" s="13"/>
      <c r="B236" s="408"/>
      <c r="C236" s="394"/>
      <c r="D236" s="394"/>
      <c r="E236" s="526"/>
      <c r="F236" s="395"/>
      <c r="G236" s="395"/>
      <c r="H236" s="16"/>
      <c r="I236" s="16"/>
      <c r="J236" s="16"/>
      <c r="K236" s="16"/>
      <c r="L236" s="16"/>
      <c r="M236" s="16"/>
      <c r="N236" s="495"/>
      <c r="O236" s="13"/>
      <c r="P236" s="16"/>
      <c r="Q236" s="16"/>
      <c r="R236" s="13"/>
      <c r="S236" s="13"/>
      <c r="T236" s="13"/>
      <c r="U236" s="13"/>
      <c r="V236" s="13"/>
      <c r="W236" s="13"/>
    </row>
    <row r="237" spans="1:23" ht="27" customHeight="1">
      <c r="A237" s="13"/>
      <c r="B237" s="408"/>
      <c r="C237" s="394"/>
      <c r="D237" s="394"/>
      <c r="E237" s="526"/>
      <c r="F237" s="395"/>
      <c r="G237" s="395"/>
      <c r="H237" s="16"/>
      <c r="I237" s="16"/>
      <c r="J237" s="16"/>
      <c r="K237" s="16"/>
      <c r="L237" s="16"/>
      <c r="M237" s="16"/>
      <c r="N237" s="495"/>
      <c r="O237" s="13"/>
      <c r="P237" s="16"/>
      <c r="Q237" s="16"/>
      <c r="R237" s="13"/>
      <c r="S237" s="13"/>
      <c r="T237" s="13"/>
      <c r="U237" s="13"/>
      <c r="V237" s="13"/>
      <c r="W237" s="13"/>
    </row>
    <row r="238" spans="1:23" ht="27" customHeight="1">
      <c r="A238" s="13"/>
      <c r="B238" s="408"/>
      <c r="C238" s="394"/>
      <c r="D238" s="394"/>
      <c r="E238" s="526"/>
      <c r="F238" s="395"/>
      <c r="G238" s="395"/>
      <c r="H238" s="16"/>
      <c r="I238" s="16"/>
      <c r="J238" s="16"/>
      <c r="K238" s="16"/>
      <c r="L238" s="16"/>
      <c r="M238" s="16"/>
      <c r="N238" s="495"/>
      <c r="O238" s="13"/>
      <c r="P238" s="16"/>
      <c r="Q238" s="16"/>
      <c r="R238" s="13"/>
      <c r="S238" s="13"/>
      <c r="T238" s="13"/>
      <c r="U238" s="13"/>
      <c r="V238" s="13"/>
      <c r="W238" s="13"/>
    </row>
    <row r="239" spans="1:23" ht="27" customHeight="1">
      <c r="A239" s="13"/>
      <c r="B239" s="408"/>
      <c r="C239" s="394"/>
      <c r="D239" s="394"/>
      <c r="E239" s="526"/>
      <c r="F239" s="395"/>
      <c r="G239" s="395"/>
      <c r="H239" s="16"/>
      <c r="I239" s="16"/>
      <c r="J239" s="16"/>
      <c r="K239" s="16"/>
      <c r="L239" s="16"/>
      <c r="M239" s="16"/>
      <c r="N239" s="495"/>
      <c r="O239" s="13"/>
      <c r="P239" s="16"/>
      <c r="Q239" s="16"/>
      <c r="R239" s="13"/>
      <c r="S239" s="13"/>
      <c r="T239" s="13"/>
      <c r="U239" s="13"/>
      <c r="V239" s="13"/>
      <c r="W239" s="13"/>
    </row>
  </sheetData>
  <sheetProtection password="D128" sheet="1" selectLockedCells="1" selectUnlockedCells="1"/>
  <mergeCells count="3">
    <mergeCell ref="Q2:R2"/>
    <mergeCell ref="C127:D127"/>
    <mergeCell ref="I127:K127"/>
  </mergeCells>
  <dataValidations count="1">
    <dataValidation allowBlank="1" showErrorMessage="1" sqref="I11:J11 C11"/>
  </dataValidations>
  <printOptions/>
  <pageMargins left="0.7086614173228347" right="0.31496062992125984" top="0.5118110236220472" bottom="0.35433070866141736" header="0.31496062992125984" footer="0.31496062992125984"/>
  <pageSetup fitToHeight="10" fitToWidth="2" horizontalDpi="300" verticalDpi="300" orientation="portrait" paperSize="8" scale="83" r:id="rId1"/>
  <rowBreaks count="2" manualBreakCount="2">
    <brk id="50" min="1" max="4" man="1"/>
    <brk id="101" min="1" max="4" man="1"/>
  </rowBreaks>
  <colBreaks count="1" manualBreakCount="1">
    <brk id="14" max="112" man="1"/>
  </colBreaks>
</worksheet>
</file>

<file path=xl/worksheets/sheet4.xml><?xml version="1.0" encoding="utf-8"?>
<worksheet xmlns="http://schemas.openxmlformats.org/spreadsheetml/2006/main" xmlns:r="http://schemas.openxmlformats.org/officeDocument/2006/relationships">
  <dimension ref="A1:I35"/>
  <sheetViews>
    <sheetView zoomScalePageLayoutView="0" workbookViewId="0" topLeftCell="A1">
      <selection activeCell="B32" sqref="B32"/>
    </sheetView>
  </sheetViews>
  <sheetFormatPr defaultColWidth="9.140625" defaultRowHeight="12.75"/>
  <cols>
    <col min="1" max="1" width="27.140625" style="303" bestFit="1" customWidth="1"/>
    <col min="2" max="3" width="27.8515625" style="3" customWidth="1"/>
    <col min="4" max="4" width="17.7109375" style="303" customWidth="1"/>
    <col min="5" max="5" width="29.8515625" style="3" bestFit="1" customWidth="1"/>
    <col min="6" max="6" width="30.28125" style="3" bestFit="1" customWidth="1"/>
    <col min="7" max="7" width="43.140625" style="3" customWidth="1"/>
    <col min="8" max="8" width="22.57421875" style="3" customWidth="1"/>
    <col min="9" max="9" width="27.7109375" style="3" customWidth="1"/>
    <col min="10" max="10" width="48.00390625" style="3" bestFit="1" customWidth="1"/>
    <col min="11" max="11" width="41.421875" style="3" bestFit="1" customWidth="1"/>
    <col min="12" max="12" width="17.57421875" style="3" bestFit="1" customWidth="1"/>
    <col min="13" max="13" width="43.8515625" style="3" bestFit="1" customWidth="1"/>
    <col min="14" max="14" width="32.8515625" style="3" bestFit="1" customWidth="1"/>
    <col min="15" max="15" width="31.7109375" style="3" bestFit="1" customWidth="1"/>
    <col min="16" max="16" width="32.140625" style="3" bestFit="1" customWidth="1"/>
    <col min="17" max="17" width="22.28125" style="3" bestFit="1" customWidth="1"/>
    <col min="18" max="18" width="24.140625" style="3" bestFit="1" customWidth="1"/>
    <col min="19" max="19" width="24.421875" style="3" customWidth="1"/>
    <col min="20" max="20" width="31.421875" style="3" customWidth="1"/>
    <col min="21" max="16384" width="9.140625" style="3" customWidth="1"/>
  </cols>
  <sheetData>
    <row r="1" ht="12.75">
      <c r="A1" s="3"/>
    </row>
    <row r="2" spans="1:9" s="69" customFormat="1" ht="21" customHeight="1">
      <c r="A2" s="318" t="s">
        <v>0</v>
      </c>
      <c r="B2" s="318" t="s">
        <v>242</v>
      </c>
      <c r="D2" s="319" t="s">
        <v>231</v>
      </c>
      <c r="E2" s="320" t="s">
        <v>265</v>
      </c>
      <c r="F2" s="320" t="s">
        <v>242</v>
      </c>
      <c r="G2" s="320" t="s">
        <v>266</v>
      </c>
      <c r="H2" s="320" t="s">
        <v>300</v>
      </c>
      <c r="I2" s="320" t="s">
        <v>299</v>
      </c>
    </row>
    <row r="3" spans="1:9" ht="18.75" customHeight="1">
      <c r="A3" s="96" t="s">
        <v>55</v>
      </c>
      <c r="B3" s="3" t="s">
        <v>55</v>
      </c>
      <c r="D3" s="303">
        <f>'Project Compliance Tool'!A12</f>
        <v>1</v>
      </c>
      <c r="E3" s="317">
        <f>'Project Compliance Tool'!K12</f>
        <v>0</v>
      </c>
      <c r="F3" s="3">
        <f>IF(ISERROR(VLOOKUP(E3,$A$3:$B$32,2,FALSE)),"",VLOOKUP(E3,$A$3:$B$32,2,FALSE))</f>
      </c>
      <c r="G3" s="3">
        <f>'Project Compliance Tool'!L12</f>
        <v>0</v>
      </c>
      <c r="H3" s="3" t="str">
        <f ca="1">IF(AND(F3&lt;&gt;0,G3=0),"OK",IF(ISERROR(VLOOKUP(G3,INDIRECT(F3),1,FALSE)),"Work Type","OK"))</f>
        <v>OK</v>
      </c>
      <c r="I3" s="303">
        <f>IF(G3=0,"",VLOOKUP(G3,'Lookup Table'!C:G,5,FALSE))</f>
      </c>
    </row>
    <row r="4" spans="1:9" ht="18.75" customHeight="1">
      <c r="A4" s="96" t="s">
        <v>59</v>
      </c>
      <c r="B4" s="3" t="s">
        <v>243</v>
      </c>
      <c r="D4" s="303">
        <f>'Project Compliance Tool'!A13</f>
        <v>2</v>
      </c>
      <c r="E4" s="317">
        <f>'Project Compliance Tool'!K13</f>
        <v>0</v>
      </c>
      <c r="F4" s="3">
        <f>IF(ISERROR(VLOOKUP(E4,$A$3:$B$32,2,FALSE)),"",VLOOKUP(E4,$A$3:$B$32,2,FALSE))</f>
      </c>
      <c r="G4" s="3">
        <f>'Project Compliance Tool'!L13</f>
        <v>0</v>
      </c>
      <c r="H4" s="3" t="str">
        <f aca="true" ca="1" t="shared" si="0" ref="H4:H26">IF(AND(F4&lt;&gt;0,G4=0),"OK",IF(ISERROR(VLOOKUP(G4,INDIRECT(F4),1,FALSE)),"Work Type","OK"))</f>
        <v>OK</v>
      </c>
      <c r="I4" s="303">
        <f>IF(G4=0,"",VLOOKUP(G4,'Lookup Table'!C:G,5,FALSE))</f>
      </c>
    </row>
    <row r="5" spans="1:9" ht="18.75" customHeight="1">
      <c r="A5" s="96" t="s">
        <v>232</v>
      </c>
      <c r="B5" s="3" t="s">
        <v>244</v>
      </c>
      <c r="D5" s="303">
        <f>'Project Compliance Tool'!A14</f>
        <v>3</v>
      </c>
      <c r="E5" s="317">
        <f>'Project Compliance Tool'!K14</f>
        <v>0</v>
      </c>
      <c r="F5" s="3">
        <f aca="true" t="shared" si="1" ref="F5:F26">IF(ISERROR(VLOOKUP(E5,$A$3:$B$32,2,FALSE)),"",VLOOKUP(E5,$A$3:$B$32,2,FALSE))</f>
      </c>
      <c r="G5" s="3">
        <f>'Project Compliance Tool'!L14</f>
        <v>0</v>
      </c>
      <c r="H5" s="3" t="str">
        <f ca="1" t="shared" si="0"/>
        <v>OK</v>
      </c>
      <c r="I5" s="303">
        <f>IF(G5=0,"",VLOOKUP(G5,'Lookup Table'!C:G,5,FALSE))</f>
      </c>
    </row>
    <row r="6" spans="1:9" ht="18.75" customHeight="1">
      <c r="A6" s="96" t="s">
        <v>62</v>
      </c>
      <c r="B6" s="3" t="s">
        <v>62</v>
      </c>
      <c r="D6" s="303">
        <f>'Project Compliance Tool'!A15</f>
        <v>4</v>
      </c>
      <c r="E6" s="317">
        <f>'Project Compliance Tool'!K15</f>
        <v>0</v>
      </c>
      <c r="F6" s="3">
        <f t="shared" si="1"/>
      </c>
      <c r="G6" s="3">
        <f>'Project Compliance Tool'!L15</f>
        <v>0</v>
      </c>
      <c r="H6" s="3" t="str">
        <f ca="1" t="shared" si="0"/>
        <v>OK</v>
      </c>
      <c r="I6" s="303">
        <f>IF(G6=0,"",VLOOKUP(G6,'Lookup Table'!C:G,5,FALSE))</f>
      </c>
    </row>
    <row r="7" spans="1:9" ht="18.75" customHeight="1">
      <c r="A7" s="96" t="s">
        <v>63</v>
      </c>
      <c r="B7" s="3" t="s">
        <v>245</v>
      </c>
      <c r="D7" s="303">
        <f>'Project Compliance Tool'!A16</f>
        <v>5</v>
      </c>
      <c r="E7" s="317">
        <f>'Project Compliance Tool'!K16</f>
        <v>0</v>
      </c>
      <c r="F7" s="3">
        <f t="shared" si="1"/>
      </c>
      <c r="G7" s="3">
        <f>'Project Compliance Tool'!L16</f>
        <v>0</v>
      </c>
      <c r="H7" s="3" t="str">
        <f ca="1" t="shared" si="0"/>
        <v>OK</v>
      </c>
      <c r="I7" s="303">
        <f>IF(G7=0,"",VLOOKUP(G7,'Lookup Table'!C:G,5,FALSE))</f>
      </c>
    </row>
    <row r="8" spans="1:9" ht="18.75" customHeight="1">
      <c r="A8" s="96" t="s">
        <v>67</v>
      </c>
      <c r="B8" s="3" t="s">
        <v>67</v>
      </c>
      <c r="D8" s="303">
        <f>'Project Compliance Tool'!A17</f>
        <v>6</v>
      </c>
      <c r="E8" s="317">
        <f>'Project Compliance Tool'!K17</f>
        <v>0</v>
      </c>
      <c r="F8" s="3">
        <f t="shared" si="1"/>
      </c>
      <c r="G8" s="3">
        <f>'Project Compliance Tool'!L17</f>
        <v>0</v>
      </c>
      <c r="H8" s="3" t="str">
        <f ca="1" t="shared" si="0"/>
        <v>OK</v>
      </c>
      <c r="I8" s="303">
        <f>IF(G8=0,"",VLOOKUP(G8,'Lookup Table'!C:G,5,FALSE))</f>
      </c>
    </row>
    <row r="9" spans="1:9" ht="18.75" customHeight="1">
      <c r="A9" s="96" t="s">
        <v>70</v>
      </c>
      <c r="B9" s="3" t="s">
        <v>247</v>
      </c>
      <c r="D9" s="303">
        <f>'Project Compliance Tool'!A18</f>
        <v>7</v>
      </c>
      <c r="E9" s="317">
        <f>'Project Compliance Tool'!K18</f>
        <v>0</v>
      </c>
      <c r="F9" s="3">
        <f t="shared" si="1"/>
      </c>
      <c r="G9" s="3">
        <f>'Project Compliance Tool'!L18</f>
        <v>0</v>
      </c>
      <c r="H9" s="3" t="str">
        <f ca="1" t="shared" si="0"/>
        <v>OK</v>
      </c>
      <c r="I9" s="303">
        <f>IF(G9=0,"",VLOOKUP(G9,'Lookup Table'!C:G,5,FALSE))</f>
      </c>
    </row>
    <row r="10" spans="1:9" ht="18.75" customHeight="1">
      <c r="A10" s="95" t="s">
        <v>151</v>
      </c>
      <c r="B10" s="3" t="s">
        <v>246</v>
      </c>
      <c r="D10" s="303">
        <f>'Project Compliance Tool'!A19</f>
        <v>8</v>
      </c>
      <c r="E10" s="317">
        <f>'Project Compliance Tool'!K19</f>
        <v>0</v>
      </c>
      <c r="F10" s="3">
        <f t="shared" si="1"/>
      </c>
      <c r="G10" s="3">
        <f>'Project Compliance Tool'!L19</f>
        <v>0</v>
      </c>
      <c r="H10" s="3" t="str">
        <f ca="1" t="shared" si="0"/>
        <v>OK</v>
      </c>
      <c r="I10" s="303">
        <f>IF(G10=0,"",VLOOKUP(G10,'Lookup Table'!C:G,5,FALSE))</f>
      </c>
    </row>
    <row r="11" spans="1:9" ht="18.75" customHeight="1">
      <c r="A11" s="96" t="s">
        <v>73</v>
      </c>
      <c r="B11" s="3" t="s">
        <v>73</v>
      </c>
      <c r="D11" s="303">
        <f>'Project Compliance Tool'!A20</f>
        <v>9</v>
      </c>
      <c r="E11" s="317">
        <f>'Project Compliance Tool'!K20</f>
        <v>0</v>
      </c>
      <c r="F11" s="3">
        <f t="shared" si="1"/>
      </c>
      <c r="G11" s="3">
        <f>'Project Compliance Tool'!L20</f>
        <v>0</v>
      </c>
      <c r="H11" s="3" t="str">
        <f ca="1" t="shared" si="0"/>
        <v>OK</v>
      </c>
      <c r="I11" s="303">
        <f>IF(G11=0,"",VLOOKUP(G11,'Lookup Table'!C:G,5,FALSE))</f>
      </c>
    </row>
    <row r="12" spans="1:9" ht="18.75" customHeight="1">
      <c r="A12" s="96" t="s">
        <v>74</v>
      </c>
      <c r="B12" s="3" t="s">
        <v>248</v>
      </c>
      <c r="D12" s="303">
        <f>'Project Compliance Tool'!A21</f>
        <v>10</v>
      </c>
      <c r="E12" s="317">
        <f>'Project Compliance Tool'!K21</f>
        <v>0</v>
      </c>
      <c r="F12" s="3">
        <f t="shared" si="1"/>
      </c>
      <c r="G12" s="3">
        <f>'Project Compliance Tool'!L21</f>
        <v>0</v>
      </c>
      <c r="H12" s="3" t="str">
        <f ca="1" t="shared" si="0"/>
        <v>OK</v>
      </c>
      <c r="I12" s="303">
        <f>IF(G12=0,"",VLOOKUP(G12,'Lookup Table'!C:G,5,FALSE))</f>
      </c>
    </row>
    <row r="13" spans="1:9" ht="18.75" customHeight="1">
      <c r="A13" s="96" t="s">
        <v>75</v>
      </c>
      <c r="B13" s="3" t="s">
        <v>249</v>
      </c>
      <c r="D13" s="303">
        <f>'Project Compliance Tool'!A22</f>
        <v>11</v>
      </c>
      <c r="E13" s="317">
        <f>'Project Compliance Tool'!K22</f>
        <v>0</v>
      </c>
      <c r="F13" s="3">
        <f t="shared" si="1"/>
      </c>
      <c r="G13" s="3">
        <f>'Project Compliance Tool'!L22</f>
        <v>0</v>
      </c>
      <c r="H13" s="3" t="str">
        <f ca="1" t="shared" si="0"/>
        <v>OK</v>
      </c>
      <c r="I13" s="303">
        <f>IF(G13=0,"",VLOOKUP(G13,'Lookup Table'!C:G,5,FALSE))</f>
      </c>
    </row>
    <row r="14" spans="1:9" ht="18.75" customHeight="1">
      <c r="A14" s="96" t="s">
        <v>77</v>
      </c>
      <c r="B14" s="3" t="s">
        <v>251</v>
      </c>
      <c r="D14" s="303">
        <f>'Project Compliance Tool'!A23</f>
        <v>12</v>
      </c>
      <c r="E14" s="317">
        <f>'Project Compliance Tool'!K23</f>
        <v>0</v>
      </c>
      <c r="F14" s="3">
        <f t="shared" si="1"/>
      </c>
      <c r="G14" s="3">
        <f>'Project Compliance Tool'!L23</f>
        <v>0</v>
      </c>
      <c r="H14" s="3" t="str">
        <f ca="1" t="shared" si="0"/>
        <v>OK</v>
      </c>
      <c r="I14" s="303">
        <f>IF(G14=0,"",VLOOKUP(G14,'Lookup Table'!C:G,5,FALSE))</f>
      </c>
    </row>
    <row r="15" spans="1:9" ht="18.75" customHeight="1">
      <c r="A15" s="96" t="s">
        <v>22</v>
      </c>
      <c r="B15" s="3" t="s">
        <v>252</v>
      </c>
      <c r="D15" s="303">
        <f>'Project Compliance Tool'!A24</f>
        <v>13</v>
      </c>
      <c r="E15" s="317">
        <f>'Project Compliance Tool'!K24</f>
        <v>0</v>
      </c>
      <c r="F15" s="3">
        <f t="shared" si="1"/>
      </c>
      <c r="G15" s="3">
        <f>'Project Compliance Tool'!L24</f>
        <v>0</v>
      </c>
      <c r="H15" s="3" t="str">
        <f ca="1" t="shared" si="0"/>
        <v>OK</v>
      </c>
      <c r="I15" s="303">
        <f>IF(G15=0,"",VLOOKUP(G15,'Lookup Table'!C:G,5,FALSE))</f>
      </c>
    </row>
    <row r="16" spans="1:9" ht="18.75" customHeight="1">
      <c r="A16" s="96" t="s">
        <v>263</v>
      </c>
      <c r="B16" s="3" t="s">
        <v>264</v>
      </c>
      <c r="D16" s="303">
        <f>'Project Compliance Tool'!A25</f>
        <v>14</v>
      </c>
      <c r="E16" s="317">
        <f>'Project Compliance Tool'!K25</f>
        <v>0</v>
      </c>
      <c r="F16" s="3">
        <f t="shared" si="1"/>
      </c>
      <c r="G16" s="3">
        <f>'Project Compliance Tool'!L25</f>
        <v>0</v>
      </c>
      <c r="H16" s="3" t="str">
        <f ca="1" t="shared" si="0"/>
        <v>OK</v>
      </c>
      <c r="I16" s="303">
        <f>IF(G16=0,"",VLOOKUP(G16,'Lookup Table'!C:G,5,FALSE))</f>
      </c>
    </row>
    <row r="17" spans="1:9" ht="18.75" customHeight="1">
      <c r="A17" s="96" t="s">
        <v>233</v>
      </c>
      <c r="B17" s="3" t="s">
        <v>253</v>
      </c>
      <c r="D17" s="303">
        <f>'Project Compliance Tool'!A26</f>
        <v>15</v>
      </c>
      <c r="E17" s="317">
        <f>'Project Compliance Tool'!K26</f>
        <v>0</v>
      </c>
      <c r="F17" s="3">
        <f t="shared" si="1"/>
      </c>
      <c r="G17" s="3">
        <f>'Project Compliance Tool'!L26</f>
        <v>0</v>
      </c>
      <c r="H17" s="3" t="str">
        <f ca="1" t="shared" si="0"/>
        <v>OK</v>
      </c>
      <c r="I17" s="303">
        <f>IF(G17=0,"",VLOOKUP(G17,'Lookup Table'!C:G,5,FALSE))</f>
      </c>
    </row>
    <row r="18" spans="1:9" ht="18.75" customHeight="1">
      <c r="A18" s="493" t="s">
        <v>329</v>
      </c>
      <c r="B18" s="493" t="s">
        <v>332</v>
      </c>
      <c r="D18" s="303">
        <f>'Project Compliance Tool'!A27</f>
        <v>16</v>
      </c>
      <c r="E18" s="317">
        <f>'Project Compliance Tool'!K27</f>
        <v>0</v>
      </c>
      <c r="F18" s="3">
        <f t="shared" si="1"/>
      </c>
      <c r="G18" s="3">
        <f>'Project Compliance Tool'!L27</f>
        <v>0</v>
      </c>
      <c r="H18" s="3" t="str">
        <f ca="1" t="shared" si="0"/>
        <v>OK</v>
      </c>
      <c r="I18" s="303">
        <f>IF(G18=0,"",VLOOKUP(G18,'Lookup Table'!C:G,5,FALSE))</f>
      </c>
    </row>
    <row r="19" spans="1:9" ht="18.75" customHeight="1">
      <c r="A19" s="96" t="s">
        <v>235</v>
      </c>
      <c r="B19" s="3" t="s">
        <v>255</v>
      </c>
      <c r="D19" s="303">
        <f>'Project Compliance Tool'!A28</f>
        <v>17</v>
      </c>
      <c r="E19" s="317">
        <f>'Project Compliance Tool'!K28</f>
        <v>0</v>
      </c>
      <c r="F19" s="3">
        <f t="shared" si="1"/>
      </c>
      <c r="G19" s="3">
        <f>'Project Compliance Tool'!L28</f>
        <v>0</v>
      </c>
      <c r="H19" s="3" t="str">
        <f ca="1" t="shared" si="0"/>
        <v>OK</v>
      </c>
      <c r="I19" s="303">
        <f>IF(G19=0,"",VLOOKUP(G19,'Lookup Table'!C:G,5,FALSE))</f>
      </c>
    </row>
    <row r="20" spans="1:9" ht="18.75" customHeight="1">
      <c r="A20" s="96" t="s">
        <v>82</v>
      </c>
      <c r="B20" s="3" t="s">
        <v>250</v>
      </c>
      <c r="D20" s="303">
        <f>'Project Compliance Tool'!A29</f>
        <v>18</v>
      </c>
      <c r="E20" s="317">
        <f>'Project Compliance Tool'!K29</f>
        <v>0</v>
      </c>
      <c r="F20" s="3">
        <f t="shared" si="1"/>
      </c>
      <c r="G20" s="3">
        <f>'Project Compliance Tool'!L29</f>
        <v>0</v>
      </c>
      <c r="H20" s="3" t="str">
        <f ca="1" t="shared" si="0"/>
        <v>OK</v>
      </c>
      <c r="I20" s="303">
        <f>IF(G20=0,"",VLOOKUP(G20,'Lookup Table'!C:G,5,FALSE))</f>
      </c>
    </row>
    <row r="21" spans="1:9" ht="18.75" customHeight="1">
      <c r="A21" s="96" t="s">
        <v>83</v>
      </c>
      <c r="B21" s="3" t="s">
        <v>254</v>
      </c>
      <c r="D21" s="303">
        <f>'Project Compliance Tool'!A30</f>
        <v>19</v>
      </c>
      <c r="E21" s="317">
        <f>'Project Compliance Tool'!K30</f>
        <v>0</v>
      </c>
      <c r="F21" s="3">
        <f t="shared" si="1"/>
      </c>
      <c r="G21" s="3">
        <f>'Project Compliance Tool'!L30</f>
        <v>0</v>
      </c>
      <c r="H21" s="3" t="str">
        <f ca="1" t="shared" si="0"/>
        <v>OK</v>
      </c>
      <c r="I21" s="303">
        <f>IF(G21=0,"",VLOOKUP(G21,'Lookup Table'!C:G,5,FALSE))</f>
      </c>
    </row>
    <row r="22" spans="1:9" ht="18.75" customHeight="1">
      <c r="A22" s="96" t="s">
        <v>87</v>
      </c>
      <c r="B22" s="3" t="s">
        <v>257</v>
      </c>
      <c r="D22" s="303">
        <f>'Project Compliance Tool'!A31</f>
        <v>20</v>
      </c>
      <c r="E22" s="317">
        <f>'Project Compliance Tool'!K31</f>
        <v>0</v>
      </c>
      <c r="F22" s="3">
        <f t="shared" si="1"/>
      </c>
      <c r="G22" s="3">
        <f>'Project Compliance Tool'!L31</f>
        <v>0</v>
      </c>
      <c r="H22" s="3" t="str">
        <f ca="1" t="shared" si="0"/>
        <v>OK</v>
      </c>
      <c r="I22" s="303">
        <f>IF(G22=0,"",VLOOKUP(G22,'Lookup Table'!C:G,5,FALSE))</f>
      </c>
    </row>
    <row r="23" spans="1:9" ht="18.75" customHeight="1">
      <c r="A23" s="96" t="s">
        <v>89</v>
      </c>
      <c r="B23" s="3" t="s">
        <v>258</v>
      </c>
      <c r="D23" s="303">
        <f>'Project Compliance Tool'!A32</f>
        <v>21</v>
      </c>
      <c r="E23" s="317">
        <f>'Project Compliance Tool'!K32</f>
        <v>0</v>
      </c>
      <c r="F23" s="3">
        <f t="shared" si="1"/>
      </c>
      <c r="G23" s="3">
        <f>'Project Compliance Tool'!L32</f>
        <v>0</v>
      </c>
      <c r="H23" s="3" t="str">
        <f ca="1" t="shared" si="0"/>
        <v>OK</v>
      </c>
      <c r="I23" s="303">
        <f>IF(G23=0,"",VLOOKUP(G23,'Lookup Table'!C:G,5,FALSE))</f>
      </c>
    </row>
    <row r="24" spans="1:9" ht="18.75" customHeight="1">
      <c r="A24" s="96" t="s">
        <v>90</v>
      </c>
      <c r="B24" s="3" t="s">
        <v>259</v>
      </c>
      <c r="D24" s="303">
        <f>'Project Compliance Tool'!A33</f>
        <v>22</v>
      </c>
      <c r="E24" s="317">
        <f>'Project Compliance Tool'!K33</f>
        <v>0</v>
      </c>
      <c r="F24" s="3">
        <f t="shared" si="1"/>
      </c>
      <c r="G24" s="3">
        <f>'Project Compliance Tool'!L33</f>
        <v>0</v>
      </c>
      <c r="H24" s="3" t="str">
        <f ca="1" t="shared" si="0"/>
        <v>OK</v>
      </c>
      <c r="I24" s="303">
        <f>IF(G24=0,"",VLOOKUP(G24,'Lookup Table'!C:G,5,FALSE))</f>
      </c>
    </row>
    <row r="25" spans="1:9" ht="18.75" customHeight="1">
      <c r="A25" s="96" t="s">
        <v>91</v>
      </c>
      <c r="B25" s="3" t="s">
        <v>260</v>
      </c>
      <c r="D25" s="303">
        <f>'Project Compliance Tool'!A34</f>
        <v>23</v>
      </c>
      <c r="E25" s="317">
        <f>'Project Compliance Tool'!K34</f>
        <v>0</v>
      </c>
      <c r="F25" s="3">
        <f t="shared" si="1"/>
      </c>
      <c r="G25" s="3">
        <f>'Project Compliance Tool'!L34</f>
        <v>0</v>
      </c>
      <c r="H25" s="3" t="str">
        <f ca="1" t="shared" si="0"/>
        <v>OK</v>
      </c>
      <c r="I25" s="303">
        <f>IF(G25=0,"",VLOOKUP(G25,'Lookup Table'!C:G,5,FALSE))</f>
      </c>
    </row>
    <row r="26" spans="1:9" ht="18.75" customHeight="1">
      <c r="A26" s="96" t="s">
        <v>234</v>
      </c>
      <c r="B26" s="3" t="s">
        <v>256</v>
      </c>
      <c r="D26" s="303">
        <f>'Project Compliance Tool'!A35</f>
        <v>24</v>
      </c>
      <c r="E26" s="317">
        <f>'Project Compliance Tool'!K35</f>
        <v>0</v>
      </c>
      <c r="F26" s="3">
        <f t="shared" si="1"/>
      </c>
      <c r="G26" s="3">
        <f>'Project Compliance Tool'!L35</f>
        <v>0</v>
      </c>
      <c r="H26" s="3" t="str">
        <f ca="1" t="shared" si="0"/>
        <v>OK</v>
      </c>
      <c r="I26" s="303">
        <f>IF(G26=0,"",VLOOKUP(G26,'Lookup Table'!C:G,5,FALSE))</f>
      </c>
    </row>
    <row r="27" spans="1:5" ht="18.75" customHeight="1">
      <c r="A27" s="96" t="s">
        <v>92</v>
      </c>
      <c r="B27" s="3" t="s">
        <v>92</v>
      </c>
      <c r="E27" s="317"/>
    </row>
    <row r="28" spans="1:5" ht="18.75" customHeight="1">
      <c r="A28" s="96" t="s">
        <v>32</v>
      </c>
      <c r="B28" s="3" t="s">
        <v>261</v>
      </c>
      <c r="E28" s="317"/>
    </row>
    <row r="29" spans="1:5" ht="18.75" customHeight="1">
      <c r="A29" s="96" t="s">
        <v>163</v>
      </c>
      <c r="B29" s="3" t="s">
        <v>262</v>
      </c>
      <c r="E29" s="317"/>
    </row>
    <row r="30" spans="1:5" ht="18.75" customHeight="1">
      <c r="A30" s="96" t="s">
        <v>292</v>
      </c>
      <c r="B30" s="96" t="s">
        <v>292</v>
      </c>
      <c r="E30" s="317"/>
    </row>
    <row r="31" spans="1:5" ht="18.75" customHeight="1">
      <c r="A31" s="96" t="s">
        <v>93</v>
      </c>
      <c r="B31" s="3" t="s">
        <v>93</v>
      </c>
      <c r="E31" s="317"/>
    </row>
    <row r="32" spans="1:5" ht="18.75" customHeight="1">
      <c r="A32" s="96" t="s">
        <v>347</v>
      </c>
      <c r="B32" s="3" t="s">
        <v>351</v>
      </c>
      <c r="E32" s="317"/>
    </row>
    <row r="33" spans="1:2" ht="18.75" customHeight="1">
      <c r="A33" s="303">
        <v>0</v>
      </c>
      <c r="B33" s="3" t="s">
        <v>271</v>
      </c>
    </row>
    <row r="34" ht="18.75" customHeight="1">
      <c r="A34" s="3"/>
    </row>
    <row r="35" ht="18.75" customHeight="1">
      <c r="B35" s="3" t="s">
        <v>302</v>
      </c>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sheetData>
  <sheetProtection password="D128" sheet="1" selectLockedCells="1" selectUnlockedCells="1"/>
  <printOptions/>
  <pageMargins left="0.7086614173228347" right="0.32" top="0.7480314960629921" bottom="0.7480314960629921" header="0.31496062992125984" footer="0.31496062992125984"/>
  <pageSetup fitToHeight="2" fitToWidth="2" horizontalDpi="300" verticalDpi="300" orientation="portrait" paperSize="8" scale="96" r:id="rId1"/>
</worksheet>
</file>

<file path=xl/worksheets/sheet5.xml><?xml version="1.0" encoding="utf-8"?>
<worksheet xmlns="http://schemas.openxmlformats.org/spreadsheetml/2006/main" xmlns:r="http://schemas.openxmlformats.org/officeDocument/2006/relationships">
  <sheetPr>
    <pageSetUpPr fitToPage="1"/>
  </sheetPr>
  <dimension ref="A1:AR49"/>
  <sheetViews>
    <sheetView showGridLines="0" showRowColHeaders="0" zoomScale="130" zoomScaleNormal="130" zoomScalePageLayoutView="0" workbookViewId="0" topLeftCell="A1">
      <selection activeCell="A1" sqref="A1"/>
    </sheetView>
  </sheetViews>
  <sheetFormatPr defaultColWidth="9.140625" defaultRowHeight="12.75"/>
  <cols>
    <col min="1" max="16384" width="9.140625" style="3" customWidth="1"/>
  </cols>
  <sheetData>
    <row r="1" spans="1:44" ht="12.75">
      <c r="A1" s="304"/>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row>
    <row r="2" spans="1:44" ht="12.75">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row>
    <row r="3" spans="1:44" ht="12.75">
      <c r="A3" s="304"/>
      <c r="B3" s="308" t="s">
        <v>269</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row>
    <row r="4" spans="1:44" ht="12.75" customHeight="1">
      <c r="A4" s="304"/>
      <c r="B4" s="646" t="s">
        <v>268</v>
      </c>
      <c r="C4" s="646"/>
      <c r="D4" s="646"/>
      <c r="E4" s="646"/>
      <c r="F4" s="646"/>
      <c r="G4" s="646"/>
      <c r="H4" s="646"/>
      <c r="I4" s="646"/>
      <c r="J4" s="646"/>
      <c r="K4" s="646"/>
      <c r="L4" s="646"/>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row>
    <row r="5" spans="1:44" ht="12.75">
      <c r="A5" s="304"/>
      <c r="B5" s="646"/>
      <c r="C5" s="646"/>
      <c r="D5" s="646"/>
      <c r="E5" s="646"/>
      <c r="F5" s="646"/>
      <c r="G5" s="646"/>
      <c r="H5" s="646"/>
      <c r="I5" s="646"/>
      <c r="J5" s="646"/>
      <c r="K5" s="646"/>
      <c r="L5" s="646"/>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row>
    <row r="6" spans="1:44" ht="12.75">
      <c r="A6" s="304"/>
      <c r="B6" s="646"/>
      <c r="C6" s="646"/>
      <c r="D6" s="646"/>
      <c r="E6" s="646"/>
      <c r="F6" s="646"/>
      <c r="G6" s="646"/>
      <c r="H6" s="646"/>
      <c r="I6" s="646"/>
      <c r="J6" s="646"/>
      <c r="K6" s="646"/>
      <c r="L6" s="646"/>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row>
    <row r="7" spans="1:44" ht="30.75" customHeight="1">
      <c r="A7" s="304"/>
      <c r="B7" s="646"/>
      <c r="C7" s="646"/>
      <c r="D7" s="646"/>
      <c r="E7" s="646"/>
      <c r="F7" s="646"/>
      <c r="G7" s="646"/>
      <c r="H7" s="646"/>
      <c r="I7" s="646"/>
      <c r="J7" s="646"/>
      <c r="K7" s="646"/>
      <c r="L7" s="646"/>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row>
    <row r="8" spans="1:44" ht="123" customHeight="1">
      <c r="A8" s="304"/>
      <c r="B8" s="646"/>
      <c r="C8" s="646"/>
      <c r="D8" s="646"/>
      <c r="E8" s="646"/>
      <c r="F8" s="646"/>
      <c r="G8" s="646"/>
      <c r="H8" s="646"/>
      <c r="I8" s="646"/>
      <c r="J8" s="646"/>
      <c r="K8" s="646"/>
      <c r="L8" s="646"/>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row>
    <row r="9" spans="1:44" s="69" customFormat="1" ht="22.5" customHeight="1">
      <c r="A9" s="305"/>
      <c r="B9" s="306"/>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row>
    <row r="10" spans="1:44" ht="12.75">
      <c r="A10" s="304"/>
      <c r="B10" s="307"/>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row>
    <row r="11" spans="1:44" s="69" customFormat="1" ht="13.5" customHeight="1">
      <c r="A11" s="305"/>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row>
    <row r="12" spans="1:44" s="69" customFormat="1" ht="19.5" customHeight="1">
      <c r="A12" s="305"/>
      <c r="B12" s="306"/>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row>
    <row r="13" spans="1:44" ht="12.75">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row>
    <row r="14" spans="1:44" ht="12.75">
      <c r="A14" s="304"/>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row>
    <row r="15" spans="1:44" ht="12.75">
      <c r="A15" s="304"/>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row>
    <row r="16" spans="1:44" ht="12.75">
      <c r="A16" s="304"/>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row>
    <row r="17" spans="1:44" ht="12.75">
      <c r="A17" s="304"/>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row>
    <row r="18" spans="1:44" ht="12.75">
      <c r="A18" s="304"/>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row>
    <row r="19" spans="1:44" ht="12.75">
      <c r="A19" s="30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row>
    <row r="20" spans="1:44" ht="12.75">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row>
    <row r="21" spans="1:44" ht="12.75">
      <c r="A21" s="304"/>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row>
    <row r="22" spans="1:44" ht="12.75">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row>
    <row r="23" spans="1:44" ht="12.75">
      <c r="A23" s="304"/>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row>
    <row r="24" spans="1:44" ht="12.75">
      <c r="A24" s="304"/>
      <c r="B24" s="304"/>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row>
    <row r="25" spans="1:44" ht="12.75">
      <c r="A25" s="304"/>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row>
    <row r="26" spans="1:44" ht="12.75">
      <c r="A26" s="304"/>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row>
    <row r="27" spans="1:44" ht="12.75">
      <c r="A27" s="304"/>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row>
    <row r="28" spans="1:44" ht="12.75">
      <c r="A28" s="304"/>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row>
    <row r="29" spans="1:44" ht="12.75">
      <c r="A29" s="304"/>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row>
    <row r="30" spans="1:44" ht="12.75">
      <c r="A30" s="304"/>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row>
    <row r="31" spans="1:44" ht="12.75">
      <c r="A31" s="304"/>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row>
    <row r="32" spans="1:44" ht="12.75">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row>
    <row r="33" spans="1:44" ht="12.75">
      <c r="A33" s="304"/>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row>
    <row r="34" spans="1:44" ht="12.75">
      <c r="A34" s="304"/>
      <c r="B34" s="30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row>
    <row r="35" spans="1:44" ht="12.75">
      <c r="A35" s="304"/>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row>
    <row r="36" spans="1:44" ht="12.75">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row>
    <row r="37" spans="1:44" ht="12.75">
      <c r="A37" s="304"/>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row>
    <row r="38" spans="1:44" ht="12.75">
      <c r="A38" s="304"/>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row>
    <row r="39" spans="1:44" ht="12.75">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row>
    <row r="40" spans="1:44" ht="12.75">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row>
    <row r="41" spans="1:44" ht="12.75">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row>
    <row r="42" spans="1:44" ht="12.75">
      <c r="A42" s="304"/>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row>
    <row r="43" spans="1:44" ht="12.75">
      <c r="A43" s="304"/>
      <c r="B43" s="304"/>
      <c r="C43" s="304"/>
      <c r="D43" s="304"/>
      <c r="E43" s="304"/>
      <c r="F43" s="304"/>
      <c r="G43" s="304"/>
      <c r="H43" s="304"/>
      <c r="I43" s="304"/>
      <c r="J43" s="304"/>
      <c r="K43" s="304"/>
      <c r="L43" s="304"/>
      <c r="M43" s="304"/>
      <c r="N43" s="304"/>
      <c r="O43" s="304"/>
      <c r="P43" s="304"/>
      <c r="Q43" s="304"/>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row>
    <row r="44" spans="1:44" ht="12.75">
      <c r="A44" s="304"/>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row>
    <row r="45" spans="1:44" ht="12.75">
      <c r="A45" s="304"/>
      <c r="B45" s="304"/>
      <c r="C45" s="304"/>
      <c r="D45" s="304"/>
      <c r="E45" s="304"/>
      <c r="F45" s="304"/>
      <c r="G45" s="304"/>
      <c r="H45" s="304"/>
      <c r="I45" s="304"/>
      <c r="J45" s="304"/>
      <c r="K45" s="304"/>
      <c r="L45" s="304"/>
      <c r="M45" s="304"/>
      <c r="N45" s="304"/>
      <c r="O45" s="304"/>
      <c r="P45" s="304"/>
      <c r="Q45" s="304"/>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row>
    <row r="46" spans="1:44" ht="12.75">
      <c r="A46" s="304"/>
      <c r="B46" s="304"/>
      <c r="C46" s="304"/>
      <c r="D46" s="304"/>
      <c r="E46" s="304"/>
      <c r="F46" s="304"/>
      <c r="G46" s="304"/>
      <c r="H46" s="304"/>
      <c r="I46" s="304"/>
      <c r="J46" s="304"/>
      <c r="K46" s="304"/>
      <c r="L46" s="304"/>
      <c r="M46" s="304"/>
      <c r="N46" s="304"/>
      <c r="O46" s="304"/>
      <c r="P46" s="304"/>
      <c r="Q46" s="304"/>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row>
    <row r="47" spans="1:44" ht="12.75">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row>
    <row r="48" spans="1:44" ht="12.75">
      <c r="A48" s="304"/>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row>
    <row r="49" spans="1:44" ht="12.75">
      <c r="A49" s="304"/>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row>
  </sheetData>
  <sheetProtection password="D128" sheet="1" objects="1" selectLockedCells="1" selectUnlockedCells="1"/>
  <mergeCells count="1">
    <mergeCell ref="B4:L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L100"/>
  <sheetViews>
    <sheetView showGridLines="0" zoomScaleSheetLayoutView="100" zoomScalePageLayoutView="0" workbookViewId="0" topLeftCell="A1">
      <selection activeCell="A1" sqref="A1"/>
    </sheetView>
  </sheetViews>
  <sheetFormatPr defaultColWidth="9.140625" defaultRowHeight="12.75"/>
  <cols>
    <col min="1" max="9" width="9.140625" style="304" customWidth="1"/>
    <col min="10" max="10" width="11.28125" style="304" customWidth="1"/>
    <col min="11" max="16384" width="9.140625" style="304" customWidth="1"/>
  </cols>
  <sheetData>
    <row r="1" spans="1:12" ht="12.75">
      <c r="A1" s="330"/>
      <c r="B1" s="35"/>
      <c r="C1" s="35"/>
      <c r="D1" s="35"/>
      <c r="E1" s="35"/>
      <c r="F1" s="35"/>
      <c r="G1" s="35"/>
      <c r="H1" s="35"/>
      <c r="I1" s="35"/>
      <c r="J1" s="35"/>
      <c r="K1" s="6"/>
      <c r="L1" s="6"/>
    </row>
    <row r="2" spans="1:12" ht="12.75">
      <c r="A2" s="331"/>
      <c r="B2" s="6"/>
      <c r="C2" s="6"/>
      <c r="D2" s="6"/>
      <c r="E2" s="6"/>
      <c r="F2" s="6"/>
      <c r="G2" s="6"/>
      <c r="H2" s="6"/>
      <c r="I2" s="6"/>
      <c r="J2" s="6"/>
      <c r="K2" s="6"/>
      <c r="L2" s="6"/>
    </row>
    <row r="3" spans="1:12" ht="12.75">
      <c r="A3" s="331"/>
      <c r="B3" s="6"/>
      <c r="C3" s="6"/>
      <c r="D3" s="6"/>
      <c r="E3" s="6"/>
      <c r="F3" s="6"/>
      <c r="G3" s="6"/>
      <c r="H3" s="6"/>
      <c r="I3" s="6"/>
      <c r="J3" s="6"/>
      <c r="K3" s="6"/>
      <c r="L3" s="6"/>
    </row>
    <row r="4" spans="1:12" ht="12.75">
      <c r="A4" s="331"/>
      <c r="B4" s="6"/>
      <c r="C4" s="6"/>
      <c r="D4" s="6"/>
      <c r="E4" s="6"/>
      <c r="F4" s="6"/>
      <c r="G4" s="6"/>
      <c r="H4" s="6"/>
      <c r="I4" s="6"/>
      <c r="J4" s="6"/>
      <c r="K4" s="6"/>
      <c r="L4" s="6"/>
    </row>
    <row r="5" spans="1:12" ht="12.75">
      <c r="A5" s="331"/>
      <c r="B5" s="6"/>
      <c r="C5" s="6"/>
      <c r="D5" s="6"/>
      <c r="E5" s="6"/>
      <c r="F5" s="6"/>
      <c r="G5" s="6"/>
      <c r="H5" s="6"/>
      <c r="I5" s="6"/>
      <c r="J5" s="6"/>
      <c r="K5" s="6"/>
      <c r="L5" s="6"/>
    </row>
    <row r="6" spans="1:12" ht="12.75">
      <c r="A6" s="331"/>
      <c r="B6" s="6"/>
      <c r="C6" s="6"/>
      <c r="D6" s="6"/>
      <c r="E6" s="6"/>
      <c r="F6" s="6"/>
      <c r="G6" s="6"/>
      <c r="H6" s="6"/>
      <c r="I6" s="6"/>
      <c r="J6" s="6"/>
      <c r="K6" s="6"/>
      <c r="L6" s="6"/>
    </row>
    <row r="7" spans="1:12" ht="12.75">
      <c r="A7" s="331"/>
      <c r="B7" s="6"/>
      <c r="C7" s="6"/>
      <c r="D7" s="6"/>
      <c r="E7" s="6"/>
      <c r="F7" s="6"/>
      <c r="G7" s="6"/>
      <c r="H7" s="6"/>
      <c r="I7" s="6"/>
      <c r="J7" s="6"/>
      <c r="K7" s="6"/>
      <c r="L7" s="6"/>
    </row>
    <row r="8" spans="1:12" ht="12.75">
      <c r="A8" s="331"/>
      <c r="B8" s="6"/>
      <c r="C8" s="6"/>
      <c r="D8" s="6"/>
      <c r="E8" s="6"/>
      <c r="F8" s="6"/>
      <c r="G8" s="6"/>
      <c r="H8" s="6"/>
      <c r="I8" s="6"/>
      <c r="J8" s="6"/>
      <c r="K8" s="6"/>
      <c r="L8" s="6"/>
    </row>
    <row r="9" spans="1:12" ht="12.75">
      <c r="A9" s="331"/>
      <c r="B9" s="6"/>
      <c r="C9" s="6"/>
      <c r="D9" s="6"/>
      <c r="E9" s="6"/>
      <c r="F9" s="6"/>
      <c r="G9" s="6"/>
      <c r="H9" s="6"/>
      <c r="I9" s="6"/>
      <c r="J9" s="6"/>
      <c r="K9" s="6"/>
      <c r="L9" s="6"/>
    </row>
    <row r="10" spans="1:12" ht="12.75">
      <c r="A10" s="331"/>
      <c r="B10" s="6"/>
      <c r="C10" s="6"/>
      <c r="D10" s="6"/>
      <c r="E10" s="6"/>
      <c r="F10" s="6"/>
      <c r="G10" s="6"/>
      <c r="H10" s="6"/>
      <c r="I10" s="6"/>
      <c r="J10" s="6"/>
      <c r="K10" s="6"/>
      <c r="L10" s="6"/>
    </row>
    <row r="11" spans="1:12" ht="12.75">
      <c r="A11" s="331"/>
      <c r="B11" s="6"/>
      <c r="C11" s="6"/>
      <c r="D11" s="6"/>
      <c r="E11" s="6"/>
      <c r="F11" s="6"/>
      <c r="G11" s="6"/>
      <c r="H11" s="6"/>
      <c r="I11" s="6"/>
      <c r="J11" s="6"/>
      <c r="K11" s="6"/>
      <c r="L11" s="6"/>
    </row>
    <row r="12" spans="1:12" ht="12.75">
      <c r="A12" s="331"/>
      <c r="B12" s="6"/>
      <c r="C12" s="6"/>
      <c r="D12" s="6"/>
      <c r="E12" s="6"/>
      <c r="F12" s="6"/>
      <c r="G12" s="6"/>
      <c r="H12" s="6"/>
      <c r="I12" s="6"/>
      <c r="J12" s="6"/>
      <c r="K12" s="6"/>
      <c r="L12" s="6"/>
    </row>
    <row r="13" spans="1:12" ht="12.75">
      <c r="A13" s="331"/>
      <c r="B13" s="6"/>
      <c r="C13" s="6"/>
      <c r="D13" s="6"/>
      <c r="E13" s="6"/>
      <c r="F13" s="6"/>
      <c r="G13" s="6"/>
      <c r="H13" s="6"/>
      <c r="I13" s="6"/>
      <c r="J13" s="6"/>
      <c r="K13" s="6"/>
      <c r="L13" s="6"/>
    </row>
    <row r="14" spans="1:12" ht="12.75">
      <c r="A14" s="331"/>
      <c r="B14" s="6"/>
      <c r="C14" s="6"/>
      <c r="D14" s="6"/>
      <c r="E14" s="6"/>
      <c r="F14" s="6"/>
      <c r="G14" s="6"/>
      <c r="H14" s="6"/>
      <c r="I14" s="6"/>
      <c r="J14" s="6"/>
      <c r="K14" s="6"/>
      <c r="L14" s="6"/>
    </row>
    <row r="15" spans="1:12" ht="12.75">
      <c r="A15" s="331"/>
      <c r="B15" s="6"/>
      <c r="C15" s="6"/>
      <c r="D15" s="6"/>
      <c r="E15" s="6"/>
      <c r="F15" s="6"/>
      <c r="G15" s="6"/>
      <c r="H15" s="6"/>
      <c r="I15" s="6"/>
      <c r="J15" s="6"/>
      <c r="K15" s="6"/>
      <c r="L15" s="6"/>
    </row>
    <row r="16" spans="1:12" ht="12.75">
      <c r="A16" s="331"/>
      <c r="B16" s="6"/>
      <c r="C16" s="6"/>
      <c r="D16" s="6"/>
      <c r="E16" s="6"/>
      <c r="F16" s="6"/>
      <c r="G16" s="6"/>
      <c r="H16" s="6"/>
      <c r="I16" s="6"/>
      <c r="J16" s="6"/>
      <c r="K16" s="6"/>
      <c r="L16" s="6"/>
    </row>
    <row r="17" spans="1:12" ht="12.75">
      <c r="A17" s="331"/>
      <c r="B17" s="6"/>
      <c r="C17" s="6"/>
      <c r="D17" s="6"/>
      <c r="E17" s="6"/>
      <c r="F17" s="6"/>
      <c r="G17" s="6"/>
      <c r="H17" s="6"/>
      <c r="I17" s="6"/>
      <c r="J17" s="6"/>
      <c r="K17" s="6"/>
      <c r="L17" s="6"/>
    </row>
    <row r="18" spans="1:12" ht="12.75">
      <c r="A18" s="331"/>
      <c r="B18" s="6"/>
      <c r="C18" s="6"/>
      <c r="D18" s="6"/>
      <c r="E18" s="6"/>
      <c r="F18" s="6"/>
      <c r="G18" s="6"/>
      <c r="H18" s="6"/>
      <c r="I18" s="6"/>
      <c r="J18" s="6"/>
      <c r="K18" s="6"/>
      <c r="L18" s="6"/>
    </row>
    <row r="19" spans="1:12" ht="12.75">
      <c r="A19" s="331"/>
      <c r="B19" s="6"/>
      <c r="C19" s="6"/>
      <c r="D19" s="6"/>
      <c r="E19" s="6"/>
      <c r="F19" s="6"/>
      <c r="G19" s="6"/>
      <c r="H19" s="6"/>
      <c r="I19" s="6"/>
      <c r="J19" s="6"/>
      <c r="K19" s="6"/>
      <c r="L19" s="6"/>
    </row>
    <row r="20" spans="1:12" ht="12.75">
      <c r="A20" s="331"/>
      <c r="B20" s="6"/>
      <c r="C20" s="6"/>
      <c r="D20" s="6"/>
      <c r="E20" s="6"/>
      <c r="F20" s="6"/>
      <c r="G20" s="6"/>
      <c r="H20" s="6"/>
      <c r="I20" s="6"/>
      <c r="J20" s="6"/>
      <c r="K20" s="6"/>
      <c r="L20" s="6"/>
    </row>
    <row r="21" spans="1:12" ht="12.75">
      <c r="A21" s="331"/>
      <c r="B21" s="6"/>
      <c r="C21" s="6"/>
      <c r="D21" s="6"/>
      <c r="E21" s="6"/>
      <c r="F21" s="6"/>
      <c r="G21" s="6"/>
      <c r="H21" s="6"/>
      <c r="I21" s="6"/>
      <c r="J21" s="6"/>
      <c r="K21" s="6"/>
      <c r="L21" s="6"/>
    </row>
    <row r="22" spans="1:12" ht="12.75">
      <c r="A22" s="331"/>
      <c r="B22" s="6"/>
      <c r="C22" s="6"/>
      <c r="D22" s="6"/>
      <c r="E22" s="6"/>
      <c r="F22" s="6"/>
      <c r="G22" s="6"/>
      <c r="H22" s="6"/>
      <c r="I22" s="6"/>
      <c r="J22" s="6"/>
      <c r="K22" s="6"/>
      <c r="L22" s="6"/>
    </row>
    <row r="23" spans="1:12" ht="12.75">
      <c r="A23" s="331"/>
      <c r="B23" s="6"/>
      <c r="C23" s="6"/>
      <c r="D23" s="6"/>
      <c r="E23" s="6"/>
      <c r="F23" s="6"/>
      <c r="G23" s="6"/>
      <c r="H23" s="6"/>
      <c r="I23" s="6"/>
      <c r="J23" s="6"/>
      <c r="K23" s="6"/>
      <c r="L23" s="6"/>
    </row>
    <row r="24" spans="1:12" ht="12.75">
      <c r="A24" s="331"/>
      <c r="B24" s="6"/>
      <c r="C24" s="6"/>
      <c r="D24" s="6"/>
      <c r="E24" s="6"/>
      <c r="F24" s="6"/>
      <c r="G24" s="6"/>
      <c r="H24" s="6"/>
      <c r="I24" s="6"/>
      <c r="J24" s="6"/>
      <c r="K24" s="6"/>
      <c r="L24" s="6"/>
    </row>
    <row r="25" spans="1:12" ht="12.75">
      <c r="A25" s="331"/>
      <c r="B25" s="6"/>
      <c r="C25" s="6"/>
      <c r="D25" s="6"/>
      <c r="E25" s="6"/>
      <c r="F25" s="6"/>
      <c r="G25" s="6"/>
      <c r="H25" s="6"/>
      <c r="I25" s="6"/>
      <c r="J25" s="6"/>
      <c r="K25" s="6"/>
      <c r="L25" s="6"/>
    </row>
    <row r="26" spans="1:12" ht="12.75">
      <c r="A26" s="331"/>
      <c r="B26" s="6"/>
      <c r="C26" s="6"/>
      <c r="D26" s="6"/>
      <c r="E26" s="6"/>
      <c r="F26" s="6"/>
      <c r="G26" s="6"/>
      <c r="H26" s="6"/>
      <c r="I26" s="6"/>
      <c r="J26" s="6"/>
      <c r="K26" s="6"/>
      <c r="L26" s="6"/>
    </row>
    <row r="27" spans="1:12" ht="12.75">
      <c r="A27" s="331"/>
      <c r="B27" s="6"/>
      <c r="C27" s="6"/>
      <c r="D27" s="6"/>
      <c r="E27" s="6"/>
      <c r="F27" s="6"/>
      <c r="G27" s="6"/>
      <c r="H27" s="6"/>
      <c r="I27" s="6"/>
      <c r="J27" s="6"/>
      <c r="K27" s="6"/>
      <c r="L27" s="6"/>
    </row>
    <row r="28" spans="1:12" ht="12.75">
      <c r="A28" s="331"/>
      <c r="B28" s="6"/>
      <c r="C28" s="6"/>
      <c r="D28" s="6"/>
      <c r="E28" s="6"/>
      <c r="F28" s="6"/>
      <c r="G28" s="6"/>
      <c r="H28" s="6"/>
      <c r="I28" s="6"/>
      <c r="J28" s="6"/>
      <c r="K28" s="6"/>
      <c r="L28" s="6"/>
    </row>
    <row r="29" spans="1:12" ht="12.75">
      <c r="A29" s="331"/>
      <c r="B29" s="6"/>
      <c r="C29" s="6"/>
      <c r="D29" s="6"/>
      <c r="E29" s="6"/>
      <c r="F29" s="6"/>
      <c r="G29" s="6"/>
      <c r="H29" s="6"/>
      <c r="I29" s="6"/>
      <c r="J29" s="6"/>
      <c r="K29" s="6"/>
      <c r="L29" s="6"/>
    </row>
    <row r="30" spans="1:12" ht="12.75">
      <c r="A30" s="331"/>
      <c r="B30" s="6"/>
      <c r="C30" s="6"/>
      <c r="D30" s="6"/>
      <c r="E30" s="6"/>
      <c r="F30" s="6"/>
      <c r="G30" s="6"/>
      <c r="H30" s="6"/>
      <c r="I30" s="6"/>
      <c r="J30" s="6"/>
      <c r="K30" s="6"/>
      <c r="L30" s="6"/>
    </row>
    <row r="31" spans="1:12" ht="12.75">
      <c r="A31" s="331"/>
      <c r="B31" s="6"/>
      <c r="C31" s="6"/>
      <c r="D31" s="6"/>
      <c r="E31" s="6"/>
      <c r="F31" s="6"/>
      <c r="G31" s="6"/>
      <c r="H31" s="6"/>
      <c r="I31" s="6"/>
      <c r="J31" s="6"/>
      <c r="K31" s="6"/>
      <c r="L31" s="6"/>
    </row>
    <row r="32" spans="1:12" ht="12.75">
      <c r="A32" s="331"/>
      <c r="B32" s="6"/>
      <c r="C32" s="6"/>
      <c r="D32" s="6"/>
      <c r="E32" s="6"/>
      <c r="F32" s="6"/>
      <c r="G32" s="6"/>
      <c r="H32" s="6"/>
      <c r="I32" s="6"/>
      <c r="J32" s="6"/>
      <c r="K32" s="6"/>
      <c r="L32" s="6"/>
    </row>
    <row r="33" spans="1:12" ht="12.75">
      <c r="A33" s="331"/>
      <c r="B33" s="6"/>
      <c r="C33" s="6"/>
      <c r="D33" s="6"/>
      <c r="E33" s="6"/>
      <c r="F33" s="6"/>
      <c r="G33" s="6"/>
      <c r="H33" s="6"/>
      <c r="I33" s="6"/>
      <c r="J33" s="6"/>
      <c r="K33" s="6"/>
      <c r="L33" s="6"/>
    </row>
    <row r="34" spans="1:12" ht="12.75">
      <c r="A34" s="331"/>
      <c r="B34" s="6"/>
      <c r="C34" s="6"/>
      <c r="D34" s="6"/>
      <c r="E34" s="6"/>
      <c r="F34" s="6"/>
      <c r="G34" s="6"/>
      <c r="H34" s="6"/>
      <c r="I34" s="6"/>
      <c r="J34" s="6"/>
      <c r="K34" s="6"/>
      <c r="L34" s="6"/>
    </row>
    <row r="35" spans="1:12" ht="12.75">
      <c r="A35" s="331"/>
      <c r="B35" s="6"/>
      <c r="C35" s="6"/>
      <c r="D35" s="6"/>
      <c r="E35" s="6"/>
      <c r="F35" s="6"/>
      <c r="G35" s="6"/>
      <c r="H35" s="6"/>
      <c r="I35" s="6"/>
      <c r="J35" s="6"/>
      <c r="K35" s="6"/>
      <c r="L35" s="6"/>
    </row>
    <row r="36" spans="1:12" ht="12.75">
      <c r="A36" s="331"/>
      <c r="B36" s="6"/>
      <c r="C36" s="6"/>
      <c r="D36" s="6"/>
      <c r="E36" s="6"/>
      <c r="F36" s="6"/>
      <c r="G36" s="6"/>
      <c r="H36" s="6"/>
      <c r="I36" s="6"/>
      <c r="J36" s="6"/>
      <c r="K36" s="6"/>
      <c r="L36" s="6"/>
    </row>
    <row r="37" spans="1:12" ht="12.75">
      <c r="A37" s="331"/>
      <c r="B37" s="6"/>
      <c r="C37" s="6"/>
      <c r="D37" s="6"/>
      <c r="E37" s="6"/>
      <c r="F37" s="6"/>
      <c r="G37" s="6"/>
      <c r="H37" s="6"/>
      <c r="I37" s="6"/>
      <c r="J37" s="6"/>
      <c r="K37" s="6"/>
      <c r="L37" s="6"/>
    </row>
    <row r="38" spans="1:12" ht="12.75">
      <c r="A38" s="331"/>
      <c r="B38" s="6"/>
      <c r="C38" s="6"/>
      <c r="D38" s="6"/>
      <c r="E38" s="6"/>
      <c r="F38" s="6"/>
      <c r="G38" s="6"/>
      <c r="H38" s="6"/>
      <c r="I38" s="6"/>
      <c r="J38" s="6"/>
      <c r="K38" s="6"/>
      <c r="L38" s="6"/>
    </row>
    <row r="39" spans="1:12" ht="12.75">
      <c r="A39" s="331"/>
      <c r="B39" s="6"/>
      <c r="C39" s="6"/>
      <c r="D39" s="6"/>
      <c r="E39" s="6"/>
      <c r="F39" s="6"/>
      <c r="G39" s="6"/>
      <c r="H39" s="6"/>
      <c r="I39" s="6"/>
      <c r="J39" s="6"/>
      <c r="K39" s="6"/>
      <c r="L39" s="6"/>
    </row>
    <row r="40" spans="1:12" ht="12.75">
      <c r="A40" s="331"/>
      <c r="B40" s="6"/>
      <c r="C40" s="6"/>
      <c r="D40" s="6"/>
      <c r="E40" s="6"/>
      <c r="F40" s="6"/>
      <c r="G40" s="6"/>
      <c r="H40" s="6"/>
      <c r="I40" s="6"/>
      <c r="J40" s="6"/>
      <c r="K40" s="6"/>
      <c r="L40" s="6"/>
    </row>
    <row r="41" spans="1:12" ht="12.75">
      <c r="A41" s="331"/>
      <c r="B41" s="6"/>
      <c r="C41" s="6"/>
      <c r="D41" s="6"/>
      <c r="E41" s="6"/>
      <c r="F41" s="6"/>
      <c r="G41" s="6"/>
      <c r="H41" s="6"/>
      <c r="I41" s="6"/>
      <c r="J41" s="6"/>
      <c r="K41" s="6"/>
      <c r="L41" s="6"/>
    </row>
    <row r="42" spans="1:12" ht="12.75">
      <c r="A42" s="331"/>
      <c r="B42" s="6"/>
      <c r="C42" s="6"/>
      <c r="D42" s="6"/>
      <c r="E42" s="6"/>
      <c r="F42" s="6"/>
      <c r="G42" s="6"/>
      <c r="H42" s="6"/>
      <c r="I42" s="6"/>
      <c r="J42" s="6"/>
      <c r="K42" s="6"/>
      <c r="L42" s="6"/>
    </row>
    <row r="43" spans="1:12" ht="12.75">
      <c r="A43" s="331"/>
      <c r="B43" s="6"/>
      <c r="C43" s="6"/>
      <c r="D43" s="6"/>
      <c r="E43" s="6"/>
      <c r="F43" s="6"/>
      <c r="G43" s="6"/>
      <c r="H43" s="6"/>
      <c r="I43" s="6"/>
      <c r="J43" s="6"/>
      <c r="K43" s="6"/>
      <c r="L43" s="6"/>
    </row>
    <row r="44" spans="1:12" ht="12.75">
      <c r="A44" s="331"/>
      <c r="B44" s="6"/>
      <c r="C44" s="6"/>
      <c r="D44" s="6"/>
      <c r="E44" s="6"/>
      <c r="F44" s="6"/>
      <c r="G44" s="6"/>
      <c r="H44" s="6"/>
      <c r="I44" s="6"/>
      <c r="J44" s="6"/>
      <c r="K44" s="6"/>
      <c r="L44" s="6"/>
    </row>
    <row r="45" spans="1:12" ht="12.75">
      <c r="A45" s="331"/>
      <c r="B45" s="6"/>
      <c r="C45" s="6"/>
      <c r="D45" s="6"/>
      <c r="E45" s="6"/>
      <c r="F45" s="6"/>
      <c r="G45" s="6"/>
      <c r="H45" s="6"/>
      <c r="I45" s="6"/>
      <c r="J45" s="6"/>
      <c r="K45" s="6"/>
      <c r="L45" s="6"/>
    </row>
    <row r="46" spans="1:12" ht="12.75">
      <c r="A46" s="331"/>
      <c r="B46" s="6"/>
      <c r="C46" s="6"/>
      <c r="D46" s="6"/>
      <c r="E46" s="6"/>
      <c r="F46" s="6"/>
      <c r="G46" s="6"/>
      <c r="H46" s="6"/>
      <c r="I46" s="6"/>
      <c r="J46" s="6"/>
      <c r="K46" s="6"/>
      <c r="L46" s="6"/>
    </row>
    <row r="47" spans="1:12" ht="12.75">
      <c r="A47" s="331"/>
      <c r="B47" s="6"/>
      <c r="C47" s="6"/>
      <c r="D47" s="6"/>
      <c r="E47" s="6"/>
      <c r="F47" s="6"/>
      <c r="G47" s="6"/>
      <c r="H47" s="6"/>
      <c r="I47" s="6"/>
      <c r="J47" s="6"/>
      <c r="K47" s="6"/>
      <c r="L47" s="6"/>
    </row>
    <row r="48" spans="1:12" ht="12.75">
      <c r="A48" s="331"/>
      <c r="B48" s="6"/>
      <c r="C48" s="6"/>
      <c r="D48" s="6"/>
      <c r="E48" s="6"/>
      <c r="F48" s="6"/>
      <c r="G48" s="6"/>
      <c r="H48" s="6"/>
      <c r="I48" s="6"/>
      <c r="J48" s="6"/>
      <c r="K48" s="6"/>
      <c r="L48" s="6"/>
    </row>
    <row r="49" spans="1:12" ht="12.75">
      <c r="A49" s="331"/>
      <c r="B49" s="6"/>
      <c r="C49" s="6"/>
      <c r="D49" s="6"/>
      <c r="E49" s="6"/>
      <c r="F49" s="6"/>
      <c r="G49" s="6"/>
      <c r="H49" s="6"/>
      <c r="I49" s="6"/>
      <c r="J49" s="6"/>
      <c r="K49" s="6"/>
      <c r="L49" s="6"/>
    </row>
    <row r="50" spans="1:12" ht="12.75">
      <c r="A50" s="331"/>
      <c r="B50" s="6"/>
      <c r="C50" s="6"/>
      <c r="D50" s="6"/>
      <c r="E50" s="6"/>
      <c r="F50" s="6"/>
      <c r="G50" s="6"/>
      <c r="H50" s="6"/>
      <c r="I50" s="6"/>
      <c r="J50" s="6"/>
      <c r="K50" s="6"/>
      <c r="L50" s="6"/>
    </row>
    <row r="51" spans="1:12" ht="12.75">
      <c r="A51" s="331"/>
      <c r="B51" s="6"/>
      <c r="C51" s="6"/>
      <c r="D51" s="6"/>
      <c r="E51" s="6"/>
      <c r="F51" s="6"/>
      <c r="G51" s="6"/>
      <c r="H51" s="6"/>
      <c r="I51" s="6"/>
      <c r="J51" s="6"/>
      <c r="K51" s="6"/>
      <c r="L51" s="6"/>
    </row>
    <row r="52" spans="1:12" ht="12.75">
      <c r="A52" s="331"/>
      <c r="B52" s="6"/>
      <c r="C52" s="6"/>
      <c r="D52" s="6"/>
      <c r="E52" s="6"/>
      <c r="F52" s="6"/>
      <c r="G52" s="6"/>
      <c r="H52" s="6"/>
      <c r="I52" s="6"/>
      <c r="J52" s="6"/>
      <c r="K52" s="6"/>
      <c r="L52" s="6"/>
    </row>
    <row r="53" spans="1:12" ht="12.75">
      <c r="A53" s="331"/>
      <c r="B53" s="6"/>
      <c r="C53" s="6"/>
      <c r="D53" s="6"/>
      <c r="E53" s="6"/>
      <c r="F53" s="6"/>
      <c r="G53" s="6"/>
      <c r="H53" s="6"/>
      <c r="I53" s="6"/>
      <c r="J53" s="6"/>
      <c r="K53" s="6"/>
      <c r="L53" s="6"/>
    </row>
    <row r="54" spans="1:12" ht="12.75">
      <c r="A54" s="331"/>
      <c r="B54" s="6"/>
      <c r="C54" s="6"/>
      <c r="D54" s="6"/>
      <c r="E54" s="6"/>
      <c r="F54" s="6"/>
      <c r="G54" s="6"/>
      <c r="H54" s="6"/>
      <c r="I54" s="6"/>
      <c r="J54" s="6"/>
      <c r="K54" s="6"/>
      <c r="L54" s="6"/>
    </row>
    <row r="55" spans="1:12" ht="12.75">
      <c r="A55" s="331"/>
      <c r="B55" s="6"/>
      <c r="C55" s="6"/>
      <c r="D55" s="6"/>
      <c r="E55" s="6"/>
      <c r="F55" s="6"/>
      <c r="G55" s="6"/>
      <c r="H55" s="6"/>
      <c r="I55" s="6"/>
      <c r="J55" s="6"/>
      <c r="K55" s="6"/>
      <c r="L55" s="6"/>
    </row>
    <row r="56" spans="1:12" ht="12.75">
      <c r="A56" s="331"/>
      <c r="B56" s="6"/>
      <c r="C56" s="6"/>
      <c r="D56" s="6"/>
      <c r="E56" s="6"/>
      <c r="F56" s="6"/>
      <c r="G56" s="6"/>
      <c r="H56" s="6"/>
      <c r="I56" s="6"/>
      <c r="J56" s="6"/>
      <c r="K56" s="6"/>
      <c r="L56" s="6"/>
    </row>
    <row r="57" spans="1:12" ht="12.75">
      <c r="A57" s="331"/>
      <c r="B57" s="6"/>
      <c r="C57" s="6"/>
      <c r="D57" s="6"/>
      <c r="E57" s="6"/>
      <c r="F57" s="6"/>
      <c r="G57" s="6"/>
      <c r="H57" s="6"/>
      <c r="I57" s="6"/>
      <c r="J57" s="6"/>
      <c r="K57" s="6"/>
      <c r="L57" s="6"/>
    </row>
    <row r="58" spans="1:12" ht="12.75">
      <c r="A58" s="331"/>
      <c r="B58" s="6"/>
      <c r="C58" s="6"/>
      <c r="D58" s="6"/>
      <c r="E58" s="6"/>
      <c r="F58" s="6"/>
      <c r="G58" s="6"/>
      <c r="H58" s="6"/>
      <c r="I58" s="6"/>
      <c r="J58" s="6"/>
      <c r="K58" s="6"/>
      <c r="L58" s="6"/>
    </row>
    <row r="59" spans="1:12" ht="12.75">
      <c r="A59" s="331"/>
      <c r="B59" s="6"/>
      <c r="C59" s="6"/>
      <c r="D59" s="6"/>
      <c r="E59" s="6"/>
      <c r="F59" s="6"/>
      <c r="G59" s="6"/>
      <c r="H59" s="6"/>
      <c r="I59" s="6"/>
      <c r="J59" s="6"/>
      <c r="K59" s="6"/>
      <c r="L59" s="6"/>
    </row>
    <row r="60" spans="1:12" ht="12.75">
      <c r="A60" s="331"/>
      <c r="B60" s="6"/>
      <c r="C60" s="6"/>
      <c r="D60" s="6"/>
      <c r="E60" s="6"/>
      <c r="F60" s="6"/>
      <c r="G60" s="6"/>
      <c r="H60" s="6"/>
      <c r="I60" s="6"/>
      <c r="J60" s="6"/>
      <c r="K60" s="6"/>
      <c r="L60" s="6"/>
    </row>
    <row r="61" spans="1:12" ht="12.75">
      <c r="A61" s="331"/>
      <c r="B61" s="6"/>
      <c r="C61" s="6"/>
      <c r="D61" s="6"/>
      <c r="E61" s="6"/>
      <c r="F61" s="6"/>
      <c r="G61" s="6"/>
      <c r="H61" s="6"/>
      <c r="I61" s="6"/>
      <c r="J61" s="6"/>
      <c r="K61" s="6"/>
      <c r="L61" s="6"/>
    </row>
    <row r="62" spans="1:12" ht="12.75">
      <c r="A62" s="331"/>
      <c r="B62" s="6"/>
      <c r="C62" s="6"/>
      <c r="D62" s="6"/>
      <c r="E62" s="6"/>
      <c r="F62" s="6"/>
      <c r="G62" s="6"/>
      <c r="H62" s="6"/>
      <c r="I62" s="6"/>
      <c r="J62" s="6"/>
      <c r="K62" s="6"/>
      <c r="L62" s="6"/>
    </row>
    <row r="63" spans="1:12" ht="12.75">
      <c r="A63" s="331"/>
      <c r="B63" s="6"/>
      <c r="C63" s="6"/>
      <c r="D63" s="6"/>
      <c r="E63" s="6"/>
      <c r="F63" s="6"/>
      <c r="G63" s="6"/>
      <c r="H63" s="6"/>
      <c r="I63" s="6"/>
      <c r="J63" s="6"/>
      <c r="K63" s="6"/>
      <c r="L63" s="6"/>
    </row>
    <row r="64" spans="1:12" ht="12.75">
      <c r="A64" s="331"/>
      <c r="B64" s="6"/>
      <c r="C64" s="6"/>
      <c r="D64" s="6"/>
      <c r="E64" s="6"/>
      <c r="F64" s="6"/>
      <c r="G64" s="6"/>
      <c r="H64" s="6"/>
      <c r="I64" s="6"/>
      <c r="J64" s="6"/>
      <c r="K64" s="6"/>
      <c r="L64" s="6"/>
    </row>
    <row r="65" spans="1:12" ht="12.75">
      <c r="A65" s="331"/>
      <c r="B65" s="6"/>
      <c r="C65" s="6"/>
      <c r="D65" s="6"/>
      <c r="E65" s="6"/>
      <c r="F65" s="6"/>
      <c r="G65" s="6"/>
      <c r="H65" s="6"/>
      <c r="I65" s="6"/>
      <c r="J65" s="6"/>
      <c r="K65" s="6"/>
      <c r="L65" s="6"/>
    </row>
    <row r="66" spans="1:12" ht="12.75">
      <c r="A66" s="331"/>
      <c r="B66" s="6"/>
      <c r="C66" s="6"/>
      <c r="D66" s="6"/>
      <c r="E66" s="6"/>
      <c r="F66" s="6"/>
      <c r="G66" s="6"/>
      <c r="H66" s="6"/>
      <c r="I66" s="6"/>
      <c r="J66" s="6"/>
      <c r="K66" s="6"/>
      <c r="L66" s="6"/>
    </row>
    <row r="67" spans="1:12" ht="12.75">
      <c r="A67" s="331"/>
      <c r="B67" s="6"/>
      <c r="C67" s="6"/>
      <c r="D67" s="6"/>
      <c r="E67" s="6"/>
      <c r="F67" s="6"/>
      <c r="G67" s="6"/>
      <c r="H67" s="6"/>
      <c r="I67" s="6"/>
      <c r="J67" s="6"/>
      <c r="K67" s="6"/>
      <c r="L67" s="6"/>
    </row>
    <row r="68" spans="1:12" ht="12.75">
      <c r="A68" s="331"/>
      <c r="B68" s="6"/>
      <c r="C68" s="6"/>
      <c r="D68" s="6"/>
      <c r="E68" s="6"/>
      <c r="F68" s="6"/>
      <c r="G68" s="6"/>
      <c r="H68" s="6"/>
      <c r="I68" s="6"/>
      <c r="J68" s="6"/>
      <c r="K68" s="6"/>
      <c r="L68" s="6"/>
    </row>
    <row r="69" spans="1:12" ht="12.75">
      <c r="A69" s="331"/>
      <c r="B69" s="6"/>
      <c r="C69" s="6"/>
      <c r="D69" s="6"/>
      <c r="E69" s="6"/>
      <c r="F69" s="6"/>
      <c r="G69" s="6"/>
      <c r="H69" s="6"/>
      <c r="I69" s="6"/>
      <c r="J69" s="6"/>
      <c r="K69" s="6"/>
      <c r="L69" s="6"/>
    </row>
    <row r="70" spans="1:12" ht="12.75">
      <c r="A70" s="331"/>
      <c r="B70" s="6"/>
      <c r="C70" s="6"/>
      <c r="D70" s="6"/>
      <c r="E70" s="6"/>
      <c r="F70" s="6"/>
      <c r="G70" s="6"/>
      <c r="H70" s="6"/>
      <c r="I70" s="6"/>
      <c r="J70" s="6"/>
      <c r="K70" s="6"/>
      <c r="L70" s="6"/>
    </row>
    <row r="71" spans="1:12" ht="12.75">
      <c r="A71" s="331"/>
      <c r="B71" s="6"/>
      <c r="C71" s="6"/>
      <c r="D71" s="6"/>
      <c r="E71" s="6"/>
      <c r="F71" s="6"/>
      <c r="G71" s="6"/>
      <c r="H71" s="6"/>
      <c r="I71" s="6"/>
      <c r="J71" s="6"/>
      <c r="K71" s="6"/>
      <c r="L71" s="6"/>
    </row>
    <row r="72" spans="1:12" ht="12.75">
      <c r="A72" s="331"/>
      <c r="B72" s="6"/>
      <c r="C72" s="6"/>
      <c r="D72" s="6"/>
      <c r="E72" s="6"/>
      <c r="F72" s="6"/>
      <c r="G72" s="6"/>
      <c r="H72" s="6"/>
      <c r="I72" s="6"/>
      <c r="J72" s="6"/>
      <c r="K72" s="6"/>
      <c r="L72" s="6"/>
    </row>
    <row r="73" spans="1:12" ht="12.75">
      <c r="A73" s="331"/>
      <c r="B73" s="6"/>
      <c r="C73" s="6"/>
      <c r="D73" s="6"/>
      <c r="E73" s="6"/>
      <c r="F73" s="6"/>
      <c r="G73" s="6"/>
      <c r="H73" s="6"/>
      <c r="I73" s="6"/>
      <c r="J73" s="6"/>
      <c r="K73" s="6"/>
      <c r="L73" s="6"/>
    </row>
    <row r="74" spans="1:12" ht="12.75">
      <c r="A74" s="331"/>
      <c r="B74" s="6"/>
      <c r="C74" s="6"/>
      <c r="D74" s="6"/>
      <c r="E74" s="6"/>
      <c r="F74" s="6"/>
      <c r="G74" s="6"/>
      <c r="H74" s="6"/>
      <c r="I74" s="6"/>
      <c r="J74" s="6"/>
      <c r="K74" s="6"/>
      <c r="L74" s="6"/>
    </row>
    <row r="75" spans="1:12" ht="12.75">
      <c r="A75" s="331"/>
      <c r="B75" s="6"/>
      <c r="C75" s="6"/>
      <c r="D75" s="6"/>
      <c r="E75" s="6"/>
      <c r="F75" s="6"/>
      <c r="G75" s="6"/>
      <c r="H75" s="6"/>
      <c r="I75" s="6"/>
      <c r="J75" s="6"/>
      <c r="K75" s="6"/>
      <c r="L75" s="6"/>
    </row>
    <row r="76" spans="1:12" ht="12.75">
      <c r="A76" s="331"/>
      <c r="B76" s="6"/>
      <c r="C76" s="6"/>
      <c r="D76" s="6"/>
      <c r="E76" s="6"/>
      <c r="F76" s="6"/>
      <c r="G76" s="6"/>
      <c r="H76" s="6"/>
      <c r="I76" s="6"/>
      <c r="J76" s="6"/>
      <c r="K76" s="6"/>
      <c r="L76" s="6"/>
    </row>
    <row r="77" spans="1:12" ht="12.75">
      <c r="A77" s="331"/>
      <c r="B77" s="6"/>
      <c r="C77" s="6"/>
      <c r="D77" s="6"/>
      <c r="E77" s="6"/>
      <c r="F77" s="6"/>
      <c r="G77" s="6"/>
      <c r="H77" s="6"/>
      <c r="I77" s="6"/>
      <c r="J77" s="6"/>
      <c r="K77" s="6"/>
      <c r="L77" s="6"/>
    </row>
    <row r="78" spans="1:12" ht="12.75">
      <c r="A78" s="331"/>
      <c r="B78" s="6"/>
      <c r="C78" s="6"/>
      <c r="D78" s="6"/>
      <c r="E78" s="6"/>
      <c r="F78" s="6"/>
      <c r="G78" s="6"/>
      <c r="H78" s="6"/>
      <c r="I78" s="6"/>
      <c r="J78" s="6"/>
      <c r="K78" s="6"/>
      <c r="L78" s="6"/>
    </row>
    <row r="79" spans="1:12" ht="12.75">
      <c r="A79" s="331"/>
      <c r="B79" s="6"/>
      <c r="C79" s="6"/>
      <c r="D79" s="6"/>
      <c r="E79" s="6"/>
      <c r="F79" s="6"/>
      <c r="G79" s="6"/>
      <c r="H79" s="6"/>
      <c r="I79" s="6"/>
      <c r="J79" s="6"/>
      <c r="K79" s="6"/>
      <c r="L79" s="6"/>
    </row>
    <row r="80" spans="1:12" ht="12.75">
      <c r="A80" s="331"/>
      <c r="B80" s="6"/>
      <c r="C80" s="6"/>
      <c r="D80" s="6"/>
      <c r="E80" s="6"/>
      <c r="F80" s="6"/>
      <c r="G80" s="6"/>
      <c r="H80" s="6"/>
      <c r="I80" s="6"/>
      <c r="J80" s="6"/>
      <c r="K80" s="6"/>
      <c r="L80" s="6"/>
    </row>
    <row r="81" spans="1:12" ht="12.75">
      <c r="A81" s="331"/>
      <c r="B81" s="6"/>
      <c r="C81" s="6"/>
      <c r="D81" s="6"/>
      <c r="E81" s="6"/>
      <c r="F81" s="6"/>
      <c r="G81" s="6"/>
      <c r="H81" s="6"/>
      <c r="I81" s="6"/>
      <c r="J81" s="6"/>
      <c r="K81" s="6"/>
      <c r="L81" s="6"/>
    </row>
    <row r="82" spans="1:12" ht="12.75">
      <c r="A82" s="331"/>
      <c r="B82" s="6"/>
      <c r="C82" s="6"/>
      <c r="D82" s="6"/>
      <c r="E82" s="6"/>
      <c r="F82" s="6"/>
      <c r="G82" s="6"/>
      <c r="H82" s="6"/>
      <c r="I82" s="6"/>
      <c r="J82" s="6"/>
      <c r="K82" s="6"/>
      <c r="L82" s="6"/>
    </row>
    <row r="83" spans="1:12" ht="12.75">
      <c r="A83" s="331"/>
      <c r="B83" s="6"/>
      <c r="C83" s="6"/>
      <c r="D83" s="6"/>
      <c r="E83" s="6"/>
      <c r="F83" s="6"/>
      <c r="G83" s="6"/>
      <c r="H83" s="6"/>
      <c r="I83" s="6"/>
      <c r="J83" s="6"/>
      <c r="K83" s="6"/>
      <c r="L83" s="6"/>
    </row>
    <row r="84" spans="1:12" ht="12.75">
      <c r="A84" s="331"/>
      <c r="B84" s="6"/>
      <c r="C84" s="6"/>
      <c r="D84" s="6"/>
      <c r="E84" s="6"/>
      <c r="F84" s="6"/>
      <c r="G84" s="6"/>
      <c r="H84" s="6"/>
      <c r="I84" s="6"/>
      <c r="J84" s="6"/>
      <c r="K84" s="6"/>
      <c r="L84" s="6"/>
    </row>
    <row r="85" spans="1:12" ht="12.75">
      <c r="A85" s="331"/>
      <c r="B85" s="6"/>
      <c r="C85" s="6"/>
      <c r="D85" s="6"/>
      <c r="E85" s="6"/>
      <c r="F85" s="6"/>
      <c r="G85" s="6"/>
      <c r="H85" s="6"/>
      <c r="I85" s="6"/>
      <c r="J85" s="6"/>
      <c r="K85" s="6"/>
      <c r="L85" s="6"/>
    </row>
    <row r="86" spans="1:12" ht="12.75">
      <c r="A86" s="331"/>
      <c r="B86" s="6"/>
      <c r="C86" s="6"/>
      <c r="D86" s="6"/>
      <c r="E86" s="6"/>
      <c r="F86" s="6"/>
      <c r="G86" s="6"/>
      <c r="H86" s="6"/>
      <c r="I86" s="6"/>
      <c r="J86" s="6"/>
      <c r="K86" s="6"/>
      <c r="L86" s="6"/>
    </row>
    <row r="87" spans="1:12" ht="12.75">
      <c r="A87" s="331"/>
      <c r="B87" s="6"/>
      <c r="C87" s="6"/>
      <c r="D87" s="6"/>
      <c r="E87" s="6"/>
      <c r="F87" s="6"/>
      <c r="G87" s="6"/>
      <c r="H87" s="6"/>
      <c r="I87" s="6"/>
      <c r="J87" s="6"/>
      <c r="K87" s="6"/>
      <c r="L87" s="6"/>
    </row>
    <row r="88" spans="1:12" ht="12.75">
      <c r="A88" s="331"/>
      <c r="B88" s="6"/>
      <c r="C88" s="6"/>
      <c r="D88" s="6"/>
      <c r="E88" s="6"/>
      <c r="F88" s="6"/>
      <c r="G88" s="6"/>
      <c r="H88" s="6"/>
      <c r="I88" s="6"/>
      <c r="J88" s="6"/>
      <c r="K88" s="6"/>
      <c r="L88" s="6"/>
    </row>
    <row r="89" spans="1:12" ht="12.75">
      <c r="A89" s="331"/>
      <c r="B89" s="6"/>
      <c r="C89" s="6"/>
      <c r="D89" s="6"/>
      <c r="E89" s="6"/>
      <c r="F89" s="6"/>
      <c r="G89" s="6"/>
      <c r="H89" s="6"/>
      <c r="I89" s="6"/>
      <c r="J89" s="6"/>
      <c r="K89" s="6"/>
      <c r="L89" s="6"/>
    </row>
    <row r="90" spans="1:12" ht="12.75">
      <c r="A90" s="331"/>
      <c r="B90" s="6"/>
      <c r="C90" s="6"/>
      <c r="D90" s="6"/>
      <c r="E90" s="6"/>
      <c r="F90" s="6"/>
      <c r="G90" s="6"/>
      <c r="H90" s="6"/>
      <c r="I90" s="6"/>
      <c r="J90" s="6"/>
      <c r="K90" s="6"/>
      <c r="L90" s="6"/>
    </row>
    <row r="91" spans="1:12" ht="12.75">
      <c r="A91" s="331"/>
      <c r="B91" s="6"/>
      <c r="C91" s="6"/>
      <c r="D91" s="6"/>
      <c r="E91" s="6"/>
      <c r="F91" s="6"/>
      <c r="G91" s="6"/>
      <c r="H91" s="6"/>
      <c r="I91" s="6"/>
      <c r="J91" s="6"/>
      <c r="K91" s="6"/>
      <c r="L91" s="6"/>
    </row>
    <row r="92" spans="1:12" ht="12.75">
      <c r="A92" s="331"/>
      <c r="B92" s="6"/>
      <c r="C92" s="6"/>
      <c r="D92" s="6"/>
      <c r="E92" s="6"/>
      <c r="F92" s="6"/>
      <c r="G92" s="6"/>
      <c r="H92" s="6"/>
      <c r="I92" s="6"/>
      <c r="J92" s="6"/>
      <c r="K92" s="6"/>
      <c r="L92" s="6"/>
    </row>
    <row r="93" spans="1:12" ht="12.75">
      <c r="A93" s="331"/>
      <c r="B93" s="6"/>
      <c r="C93" s="6"/>
      <c r="D93" s="6"/>
      <c r="E93" s="6"/>
      <c r="F93" s="6"/>
      <c r="G93" s="6"/>
      <c r="H93" s="6"/>
      <c r="I93" s="6"/>
      <c r="J93" s="6"/>
      <c r="K93" s="6"/>
      <c r="L93" s="6"/>
    </row>
    <row r="94" spans="1:12" ht="12.75">
      <c r="A94" s="331"/>
      <c r="B94" s="6"/>
      <c r="C94" s="6"/>
      <c r="D94" s="6"/>
      <c r="E94" s="6"/>
      <c r="F94" s="6"/>
      <c r="G94" s="6"/>
      <c r="H94" s="6"/>
      <c r="I94" s="6"/>
      <c r="J94" s="6"/>
      <c r="K94" s="6"/>
      <c r="L94" s="6"/>
    </row>
    <row r="95" spans="1:12" ht="12.75">
      <c r="A95" s="331"/>
      <c r="B95" s="6"/>
      <c r="C95" s="6"/>
      <c r="D95" s="6"/>
      <c r="E95" s="6"/>
      <c r="F95" s="6"/>
      <c r="G95" s="6"/>
      <c r="H95" s="6"/>
      <c r="I95" s="6"/>
      <c r="J95" s="6"/>
      <c r="K95" s="6"/>
      <c r="L95" s="6"/>
    </row>
    <row r="96" spans="1:12" ht="12.75">
      <c r="A96" s="331"/>
      <c r="B96" s="6"/>
      <c r="C96" s="6"/>
      <c r="D96" s="6"/>
      <c r="E96" s="6"/>
      <c r="F96" s="6"/>
      <c r="G96" s="6"/>
      <c r="H96" s="6"/>
      <c r="I96" s="6"/>
      <c r="J96" s="6"/>
      <c r="K96" s="6"/>
      <c r="L96" s="6"/>
    </row>
    <row r="97" spans="1:12" ht="12.75">
      <c r="A97" s="331"/>
      <c r="B97" s="6"/>
      <c r="C97" s="6"/>
      <c r="D97" s="6"/>
      <c r="E97" s="6"/>
      <c r="F97" s="6"/>
      <c r="G97" s="6"/>
      <c r="H97" s="6"/>
      <c r="I97" s="6"/>
      <c r="J97" s="6"/>
      <c r="K97" s="6"/>
      <c r="L97" s="6"/>
    </row>
    <row r="98" spans="1:12" ht="12.75">
      <c r="A98" s="331"/>
      <c r="B98" s="6"/>
      <c r="C98" s="6"/>
      <c r="D98" s="6"/>
      <c r="E98" s="6"/>
      <c r="F98" s="6"/>
      <c r="G98" s="6"/>
      <c r="H98" s="6"/>
      <c r="I98" s="6"/>
      <c r="J98" s="6"/>
      <c r="K98" s="6"/>
      <c r="L98" s="6"/>
    </row>
    <row r="99" spans="1:12" ht="12.75">
      <c r="A99" s="6"/>
      <c r="B99" s="6"/>
      <c r="C99" s="6"/>
      <c r="D99" s="6"/>
      <c r="E99" s="6"/>
      <c r="F99" s="6"/>
      <c r="G99" s="6"/>
      <c r="H99" s="6"/>
      <c r="I99" s="6"/>
      <c r="J99" s="6"/>
      <c r="K99" s="6"/>
      <c r="L99" s="6"/>
    </row>
    <row r="100" spans="1:12" ht="12.75">
      <c r="A100" s="6"/>
      <c r="B100" s="6"/>
      <c r="C100" s="6"/>
      <c r="D100" s="6"/>
      <c r="E100" s="6"/>
      <c r="F100" s="6"/>
      <c r="G100" s="6"/>
      <c r="H100" s="6"/>
      <c r="I100" s="6"/>
      <c r="J100" s="6"/>
      <c r="K100" s="6"/>
      <c r="L100" s="6"/>
    </row>
  </sheetData>
  <sheetProtection password="D128" sheet="1" selectLockedCells="1" selectUn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64" r:id="rId2"/>
  <rowBreaks count="1" manualBreakCount="1">
    <brk id="51" max="11"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V198"/>
  <sheetViews>
    <sheetView showGridLines="0" showRowColHeaders="0" zoomScale="130" zoomScaleNormal="130" zoomScalePageLayoutView="0" workbookViewId="0" topLeftCell="A1">
      <selection activeCell="A1" sqref="A1"/>
    </sheetView>
  </sheetViews>
  <sheetFormatPr defaultColWidth="9.140625" defaultRowHeight="12.75"/>
  <cols>
    <col min="1" max="16384" width="9.140625" style="3" customWidth="1"/>
  </cols>
  <sheetData>
    <row r="1" spans="1:48" ht="12.75">
      <c r="A1" s="304"/>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row>
    <row r="2" spans="1:48" ht="12.75">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row>
    <row r="3" spans="1:48" ht="12.75">
      <c r="A3" s="304"/>
      <c r="B3" s="308" t="s">
        <v>241</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row>
    <row r="4" spans="1:48" ht="12.75" customHeight="1">
      <c r="A4" s="304"/>
      <c r="B4" s="646" t="s">
        <v>276</v>
      </c>
      <c r="C4" s="646"/>
      <c r="D4" s="646"/>
      <c r="E4" s="646"/>
      <c r="F4" s="646"/>
      <c r="G4" s="646"/>
      <c r="H4" s="646"/>
      <c r="I4" s="646"/>
      <c r="J4" s="646"/>
      <c r="K4" s="646"/>
      <c r="L4" s="646"/>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row>
    <row r="5" spans="1:48" ht="12.75">
      <c r="A5" s="304"/>
      <c r="B5" s="646"/>
      <c r="C5" s="646"/>
      <c r="D5" s="646"/>
      <c r="E5" s="646"/>
      <c r="F5" s="646"/>
      <c r="G5" s="646"/>
      <c r="H5" s="646"/>
      <c r="I5" s="646"/>
      <c r="J5" s="646"/>
      <c r="K5" s="646"/>
      <c r="L5" s="646"/>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row>
    <row r="6" spans="1:48" ht="12.75">
      <c r="A6" s="304"/>
      <c r="B6" s="646"/>
      <c r="C6" s="646"/>
      <c r="D6" s="646"/>
      <c r="E6" s="646"/>
      <c r="F6" s="646"/>
      <c r="G6" s="646"/>
      <c r="H6" s="646"/>
      <c r="I6" s="646"/>
      <c r="J6" s="646"/>
      <c r="K6" s="646"/>
      <c r="L6" s="646"/>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row>
    <row r="7" spans="1:48" ht="12.75">
      <c r="A7" s="304"/>
      <c r="B7" s="646"/>
      <c r="C7" s="646"/>
      <c r="D7" s="646"/>
      <c r="E7" s="646"/>
      <c r="F7" s="646"/>
      <c r="G7" s="646"/>
      <c r="H7" s="646"/>
      <c r="I7" s="646"/>
      <c r="J7" s="646"/>
      <c r="K7" s="646"/>
      <c r="L7" s="646"/>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row>
    <row r="8" spans="1:48" ht="12.75">
      <c r="A8" s="304"/>
      <c r="B8" s="646"/>
      <c r="C8" s="646"/>
      <c r="D8" s="646"/>
      <c r="E8" s="646"/>
      <c r="F8" s="646"/>
      <c r="G8" s="646"/>
      <c r="H8" s="646"/>
      <c r="I8" s="646"/>
      <c r="J8" s="646"/>
      <c r="K8" s="646"/>
      <c r="L8" s="646"/>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row>
    <row r="9" spans="1:48" s="69" customFormat="1" ht="19.5" customHeight="1">
      <c r="A9" s="305"/>
      <c r="B9" s="306" t="s">
        <v>240</v>
      </c>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row>
    <row r="10" spans="1:48" ht="12.75">
      <c r="A10" s="304"/>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row>
    <row r="11" spans="1:48" ht="12.75">
      <c r="A11" s="304"/>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row>
    <row r="12" spans="1:48" ht="12.75">
      <c r="A12" s="304"/>
      <c r="B12" s="304"/>
      <c r="C12" s="304"/>
      <c r="D12" s="304"/>
      <c r="E12" s="304"/>
      <c r="F12" s="304"/>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row>
    <row r="13" spans="1:48" ht="12.75">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row>
    <row r="14" spans="1:48" ht="12.75">
      <c r="A14" s="304"/>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row>
    <row r="15" spans="1:48" ht="12.75">
      <c r="A15" s="304"/>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row>
    <row r="16" spans="1:48" ht="12.75">
      <c r="A16" s="304"/>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row>
    <row r="17" spans="1:48" ht="12.75">
      <c r="A17" s="304"/>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row>
    <row r="18" spans="1:48" ht="12.75">
      <c r="A18" s="304"/>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row>
    <row r="19" spans="1:48" ht="12.75">
      <c r="A19" s="30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row>
    <row r="20" spans="1:48" ht="12.75">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row>
    <row r="21" spans="1:48" ht="12.75">
      <c r="A21" s="304"/>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row>
    <row r="22" spans="1:48" ht="12.75">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row>
    <row r="23" spans="1:48" ht="12.75">
      <c r="A23" s="304"/>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row>
    <row r="24" spans="1:48" ht="12.75">
      <c r="A24" s="304"/>
      <c r="B24" s="304"/>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row>
    <row r="25" spans="1:48" ht="12.75">
      <c r="A25" s="304"/>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row>
    <row r="26" spans="1:48" ht="12.75">
      <c r="A26" s="304"/>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row>
    <row r="27" spans="1:48" ht="12.75">
      <c r="A27" s="304"/>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row>
    <row r="28" spans="1:48" ht="12.75">
      <c r="A28" s="304"/>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row>
    <row r="29" spans="1:48" ht="12.75">
      <c r="A29" s="304"/>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row>
    <row r="30" spans="1:48" ht="12.75">
      <c r="A30" s="304"/>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row>
    <row r="31" spans="1:48" ht="12.75">
      <c r="A31" s="304"/>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row>
    <row r="32" spans="1:48" ht="12.75">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row>
    <row r="33" spans="1:48" ht="12.75">
      <c r="A33" s="304"/>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row>
    <row r="34" spans="1:48" ht="12.75">
      <c r="A34" s="304"/>
      <c r="B34" s="30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row>
    <row r="35" spans="1:48" ht="12.75">
      <c r="A35" s="304"/>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row>
    <row r="36" spans="1:48" ht="12.75">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row>
    <row r="37" spans="1:48" ht="12.75">
      <c r="A37" s="304"/>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row>
    <row r="38" spans="1:48" ht="12.75">
      <c r="A38" s="304"/>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row>
    <row r="39" spans="1:48" ht="12.75">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row>
    <row r="40" spans="1:48" ht="12.75">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row>
    <row r="41" spans="1:48" ht="12.75">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row>
    <row r="42" spans="1:48" ht="12.75">
      <c r="A42" s="304"/>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row>
    <row r="43" spans="1:48" ht="12.75">
      <c r="A43" s="304"/>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row>
    <row r="44" spans="1:48" ht="12.75">
      <c r="A44" s="304"/>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row>
    <row r="45" spans="1:48" ht="12.75">
      <c r="A45" s="304"/>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row>
    <row r="46" spans="1:48" ht="12.75">
      <c r="A46" s="304"/>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row>
    <row r="47" spans="1:48" ht="12.75">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row>
    <row r="48" spans="1:48" ht="12.75">
      <c r="A48" s="304"/>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row>
    <row r="49" spans="1:48" ht="12.75">
      <c r="A49" s="304"/>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row>
    <row r="50" spans="1:48" ht="12.75">
      <c r="A50" s="304"/>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row>
    <row r="51" spans="1:48" ht="12.75">
      <c r="A51" s="304"/>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row>
    <row r="52" spans="1:48" ht="12.75">
      <c r="A52" s="304"/>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row>
    <row r="53" spans="1:48" ht="12.75">
      <c r="A53" s="304"/>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row>
    <row r="54" spans="1:48" ht="12.75">
      <c r="A54" s="304"/>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row>
    <row r="55" spans="1:48" ht="12.75">
      <c r="A55" s="304"/>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row>
    <row r="56" spans="1:48" ht="12.75">
      <c r="A56" s="304"/>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row>
    <row r="57" spans="1:48" ht="12.75">
      <c r="A57" s="304"/>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row>
    <row r="58" spans="1:48" ht="12.75">
      <c r="A58" s="304"/>
      <c r="B58" s="304"/>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row>
    <row r="59" spans="1:48" ht="12.75">
      <c r="A59" s="304"/>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row>
    <row r="60" spans="1:48" ht="12.75">
      <c r="A60" s="304"/>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row>
    <row r="61" spans="1:48" ht="12.75">
      <c r="A61" s="304"/>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row>
    <row r="62" spans="1:48" ht="12.75">
      <c r="A62" s="304"/>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row>
    <row r="63" spans="1:48" ht="12.75">
      <c r="A63" s="304"/>
      <c r="B63" s="304"/>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row>
    <row r="64" spans="1:48" ht="12.75">
      <c r="A64" s="304"/>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row>
    <row r="65" spans="1:48" ht="12.75">
      <c r="A65" s="304"/>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row>
    <row r="66" spans="1:48" ht="12.75">
      <c r="A66" s="304"/>
      <c r="B66" s="304"/>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row>
    <row r="67" spans="1:48" ht="12.75">
      <c r="A67" s="304"/>
      <c r="B67" s="304"/>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4"/>
      <c r="AM67" s="304"/>
      <c r="AN67" s="304"/>
      <c r="AO67" s="304"/>
      <c r="AP67" s="304"/>
      <c r="AQ67" s="304"/>
      <c r="AR67" s="304"/>
      <c r="AS67" s="304"/>
      <c r="AT67" s="304"/>
      <c r="AU67" s="304"/>
      <c r="AV67" s="304"/>
    </row>
    <row r="68" spans="1:48" ht="12.75">
      <c r="A68" s="304"/>
      <c r="B68" s="304"/>
      <c r="C68" s="304"/>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row>
    <row r="69" spans="1:48" ht="12.75">
      <c r="A69" s="304"/>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4"/>
      <c r="AV69" s="304"/>
    </row>
    <row r="70" spans="1:48" ht="12.75">
      <c r="A70" s="304"/>
      <c r="B70" s="304"/>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304"/>
      <c r="AR70" s="304"/>
      <c r="AS70" s="304"/>
      <c r="AT70" s="304"/>
      <c r="AU70" s="304"/>
      <c r="AV70" s="304"/>
    </row>
    <row r="71" spans="1:48" ht="12.75">
      <c r="A71" s="304"/>
      <c r="B71" s="304"/>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row>
    <row r="72" spans="1:48" ht="12.75">
      <c r="A72" s="304"/>
      <c r="B72" s="304"/>
      <c r="C72" s="304"/>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c r="AK72" s="304"/>
      <c r="AL72" s="304"/>
      <c r="AM72" s="304"/>
      <c r="AN72" s="304"/>
      <c r="AO72" s="304"/>
      <c r="AP72" s="304"/>
      <c r="AQ72" s="304"/>
      <c r="AR72" s="304"/>
      <c r="AS72" s="304"/>
      <c r="AT72" s="304"/>
      <c r="AU72" s="304"/>
      <c r="AV72" s="304"/>
    </row>
    <row r="73" spans="1:48" ht="12.75">
      <c r="A73" s="304"/>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4"/>
      <c r="AR73" s="304"/>
      <c r="AS73" s="304"/>
      <c r="AT73" s="304"/>
      <c r="AU73" s="304"/>
      <c r="AV73" s="304"/>
    </row>
    <row r="74" spans="1:48" ht="12.75">
      <c r="A74" s="304"/>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row>
    <row r="75" spans="1:48" ht="12.75">
      <c r="A75" s="304"/>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row>
    <row r="76" spans="1:48" ht="12.75">
      <c r="A76" s="304"/>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row>
    <row r="77" spans="1:48" ht="12.75">
      <c r="A77" s="304"/>
      <c r="B77" s="304"/>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row>
    <row r="78" spans="1:48" ht="12.75">
      <c r="A78" s="304"/>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row>
    <row r="79" spans="1:48" ht="12.75">
      <c r="A79" s="304"/>
      <c r="B79" s="304"/>
      <c r="C79" s="304"/>
      <c r="D79" s="304"/>
      <c r="E79" s="304"/>
      <c r="F79" s="304"/>
      <c r="G79" s="304"/>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304"/>
      <c r="AR79" s="304"/>
      <c r="AS79" s="304"/>
      <c r="AT79" s="304"/>
      <c r="AU79" s="304"/>
      <c r="AV79" s="304"/>
    </row>
    <row r="80" spans="1:48" ht="12.75">
      <c r="A80" s="304"/>
      <c r="B80" s="304"/>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row>
    <row r="81" spans="1:48" ht="12.75">
      <c r="A81" s="304"/>
      <c r="B81" s="304"/>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4"/>
      <c r="AU81" s="304"/>
      <c r="AV81" s="304"/>
    </row>
    <row r="82" spans="1:48" ht="12.75">
      <c r="A82" s="304"/>
      <c r="B82" s="304"/>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4"/>
      <c r="AO82" s="304"/>
      <c r="AP82" s="304"/>
      <c r="AQ82" s="304"/>
      <c r="AR82" s="304"/>
      <c r="AS82" s="304"/>
      <c r="AT82" s="304"/>
      <c r="AU82" s="304"/>
      <c r="AV82" s="304"/>
    </row>
    <row r="83" spans="1:48" ht="12.75">
      <c r="A83" s="304"/>
      <c r="B83" s="304"/>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row>
    <row r="84" spans="1:48" ht="12.75">
      <c r="A84" s="304"/>
      <c r="B84" s="304"/>
      <c r="C84" s="304"/>
      <c r="D84" s="304"/>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4"/>
      <c r="AK84" s="304"/>
      <c r="AL84" s="304"/>
      <c r="AM84" s="304"/>
      <c r="AN84" s="304"/>
      <c r="AO84" s="304"/>
      <c r="AP84" s="304"/>
      <c r="AQ84" s="304"/>
      <c r="AR84" s="304"/>
      <c r="AS84" s="304"/>
      <c r="AT84" s="304"/>
      <c r="AU84" s="304"/>
      <c r="AV84" s="304"/>
    </row>
    <row r="85" spans="1:48" ht="12.75">
      <c r="A85" s="304"/>
      <c r="B85" s="304"/>
      <c r="C85" s="304"/>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4"/>
      <c r="AU85" s="304"/>
      <c r="AV85" s="304"/>
    </row>
    <row r="86" spans="1:48" ht="12.75">
      <c r="A86" s="304"/>
      <c r="B86" s="304"/>
      <c r="C86" s="304"/>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304"/>
      <c r="AP86" s="304"/>
      <c r="AQ86" s="304"/>
      <c r="AR86" s="304"/>
      <c r="AS86" s="304"/>
      <c r="AT86" s="304"/>
      <c r="AU86" s="304"/>
      <c r="AV86" s="304"/>
    </row>
    <row r="87" spans="1:48" ht="12.75">
      <c r="A87" s="304"/>
      <c r="B87" s="304"/>
      <c r="C87" s="304"/>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c r="AN87" s="304"/>
      <c r="AO87" s="304"/>
      <c r="AP87" s="304"/>
      <c r="AQ87" s="304"/>
      <c r="AR87" s="304"/>
      <c r="AS87" s="304"/>
      <c r="AT87" s="304"/>
      <c r="AU87" s="304"/>
      <c r="AV87" s="304"/>
    </row>
    <row r="88" spans="1:48" ht="12.75">
      <c r="A88" s="304"/>
      <c r="B88" s="304"/>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4"/>
      <c r="AM88" s="304"/>
      <c r="AN88" s="304"/>
      <c r="AO88" s="304"/>
      <c r="AP88" s="304"/>
      <c r="AQ88" s="304"/>
      <c r="AR88" s="304"/>
      <c r="AS88" s="304"/>
      <c r="AT88" s="304"/>
      <c r="AU88" s="304"/>
      <c r="AV88" s="304"/>
    </row>
    <row r="89" spans="1:48" ht="12.75">
      <c r="A89" s="304"/>
      <c r="B89" s="304"/>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row>
    <row r="90" spans="1:48" ht="12.75">
      <c r="A90" s="304"/>
      <c r="B90" s="304"/>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row>
    <row r="91" spans="1:48" ht="12.75">
      <c r="A91" s="304"/>
      <c r="B91" s="304"/>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row>
    <row r="92" spans="1:48" ht="12.75">
      <c r="A92" s="304"/>
      <c r="B92" s="304"/>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row>
    <row r="93" spans="1:48" ht="12.75">
      <c r="A93" s="304"/>
      <c r="B93" s="304"/>
      <c r="C93" s="304"/>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row>
    <row r="94" spans="1:48" ht="12.75">
      <c r="A94" s="304"/>
      <c r="B94" s="304"/>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row>
    <row r="95" spans="1:48" ht="12.75">
      <c r="A95" s="304"/>
      <c r="B95" s="304"/>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row>
    <row r="96" spans="1:48" ht="12.75">
      <c r="A96" s="304"/>
      <c r="B96" s="304"/>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row>
    <row r="97" spans="1:48" ht="12.75">
      <c r="A97" s="304"/>
      <c r="B97" s="304"/>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row>
    <row r="98" spans="1:48" ht="12.75">
      <c r="A98" s="304"/>
      <c r="B98" s="304"/>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4"/>
      <c r="AN98" s="304"/>
      <c r="AO98" s="304"/>
      <c r="AP98" s="304"/>
      <c r="AQ98" s="304"/>
      <c r="AR98" s="304"/>
      <c r="AS98" s="304"/>
      <c r="AT98" s="304"/>
      <c r="AU98" s="304"/>
      <c r="AV98" s="304"/>
    </row>
    <row r="99" spans="1:48" ht="12.75">
      <c r="A99" s="304"/>
      <c r="B99" s="304"/>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row>
    <row r="100" spans="1:48" ht="12.75">
      <c r="A100" s="304"/>
      <c r="B100" s="304"/>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row>
    <row r="101" spans="1:48" ht="12.75">
      <c r="A101" s="304"/>
      <c r="B101" s="304"/>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row>
    <row r="102" spans="1:48" ht="12.75">
      <c r="A102" s="304"/>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row>
    <row r="103" spans="1:48" ht="12.75">
      <c r="A103" s="304"/>
      <c r="B103" s="304"/>
      <c r="C103" s="304"/>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row>
    <row r="104" spans="1:48" ht="12.75">
      <c r="A104" s="304"/>
      <c r="B104" s="304"/>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row>
    <row r="105" spans="1:48" ht="12.75">
      <c r="A105" s="304"/>
      <c r="B105" s="304"/>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c r="AE105" s="304"/>
      <c r="AF105" s="304"/>
      <c r="AG105" s="304"/>
      <c r="AH105" s="304"/>
      <c r="AI105" s="304"/>
      <c r="AJ105" s="304"/>
      <c r="AK105" s="304"/>
      <c r="AL105" s="304"/>
      <c r="AM105" s="304"/>
      <c r="AN105" s="304"/>
      <c r="AO105" s="304"/>
      <c r="AP105" s="304"/>
      <c r="AQ105" s="304"/>
      <c r="AR105" s="304"/>
      <c r="AS105" s="304"/>
      <c r="AT105" s="304"/>
      <c r="AU105" s="304"/>
      <c r="AV105" s="304"/>
    </row>
    <row r="106" spans="1:48" ht="12.75">
      <c r="A106" s="304"/>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row>
    <row r="107" spans="1:48" ht="12.75">
      <c r="A107" s="304"/>
      <c r="B107" s="304"/>
      <c r="C107" s="304"/>
      <c r="D107" s="304"/>
      <c r="E107" s="304"/>
      <c r="F107" s="304"/>
      <c r="G107" s="304"/>
      <c r="H107" s="304"/>
      <c r="I107" s="304"/>
      <c r="J107" s="304"/>
      <c r="K107" s="304"/>
      <c r="L107" s="304"/>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row>
    <row r="108" spans="1:48" ht="12.75">
      <c r="A108" s="304"/>
      <c r="B108" s="304"/>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c r="AE108" s="304"/>
      <c r="AF108" s="304"/>
      <c r="AG108" s="304"/>
      <c r="AH108" s="304"/>
      <c r="AI108" s="304"/>
      <c r="AJ108" s="304"/>
      <c r="AK108" s="304"/>
      <c r="AL108" s="304"/>
      <c r="AM108" s="304"/>
      <c r="AN108" s="304"/>
      <c r="AO108" s="304"/>
      <c r="AP108" s="304"/>
      <c r="AQ108" s="304"/>
      <c r="AR108" s="304"/>
      <c r="AS108" s="304"/>
      <c r="AT108" s="304"/>
      <c r="AU108" s="304"/>
      <c r="AV108" s="304"/>
    </row>
    <row r="109" spans="1:48" ht="12.75">
      <c r="A109" s="304"/>
      <c r="B109" s="304"/>
      <c r="C109" s="304"/>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c r="AA109" s="304"/>
      <c r="AB109" s="304"/>
      <c r="AC109" s="304"/>
      <c r="AD109" s="304"/>
      <c r="AE109" s="304"/>
      <c r="AF109" s="304"/>
      <c r="AG109" s="304"/>
      <c r="AH109" s="304"/>
      <c r="AI109" s="304"/>
      <c r="AJ109" s="304"/>
      <c r="AK109" s="304"/>
      <c r="AL109" s="304"/>
      <c r="AM109" s="304"/>
      <c r="AN109" s="304"/>
      <c r="AO109" s="304"/>
      <c r="AP109" s="304"/>
      <c r="AQ109" s="304"/>
      <c r="AR109" s="304"/>
      <c r="AS109" s="304"/>
      <c r="AT109" s="304"/>
      <c r="AU109" s="304"/>
      <c r="AV109" s="304"/>
    </row>
    <row r="110" spans="1:48" ht="12.75">
      <c r="A110" s="304"/>
      <c r="B110" s="304"/>
      <c r="C110" s="304"/>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4"/>
      <c r="AD110" s="304"/>
      <c r="AE110" s="304"/>
      <c r="AF110" s="304"/>
      <c r="AG110" s="304"/>
      <c r="AH110" s="304"/>
      <c r="AI110" s="304"/>
      <c r="AJ110" s="304"/>
      <c r="AK110" s="304"/>
      <c r="AL110" s="304"/>
      <c r="AM110" s="304"/>
      <c r="AN110" s="304"/>
      <c r="AO110" s="304"/>
      <c r="AP110" s="304"/>
      <c r="AQ110" s="304"/>
      <c r="AR110" s="304"/>
      <c r="AS110" s="304"/>
      <c r="AT110" s="304"/>
      <c r="AU110" s="304"/>
      <c r="AV110" s="304"/>
    </row>
    <row r="111" spans="1:48" ht="12.75">
      <c r="A111" s="304"/>
      <c r="B111" s="304"/>
      <c r="C111" s="304"/>
      <c r="D111" s="304"/>
      <c r="E111" s="304"/>
      <c r="F111" s="304"/>
      <c r="G111" s="304"/>
      <c r="H111" s="304"/>
      <c r="I111" s="304"/>
      <c r="J111" s="304"/>
      <c r="K111" s="304"/>
      <c r="L111" s="304"/>
      <c r="M111" s="304"/>
      <c r="N111" s="304"/>
      <c r="O111" s="304"/>
      <c r="P111" s="304"/>
      <c r="Q111" s="304"/>
      <c r="R111" s="304"/>
      <c r="S111" s="304"/>
      <c r="T111" s="304"/>
      <c r="U111" s="304"/>
      <c r="V111" s="304"/>
      <c r="W111" s="304"/>
      <c r="X111" s="304"/>
      <c r="Y111" s="304"/>
      <c r="Z111" s="304"/>
      <c r="AA111" s="304"/>
      <c r="AB111" s="304"/>
      <c r="AC111" s="304"/>
      <c r="AD111" s="304"/>
      <c r="AE111" s="304"/>
      <c r="AF111" s="304"/>
      <c r="AG111" s="304"/>
      <c r="AH111" s="304"/>
      <c r="AI111" s="304"/>
      <c r="AJ111" s="304"/>
      <c r="AK111" s="304"/>
      <c r="AL111" s="304"/>
      <c r="AM111" s="304"/>
      <c r="AN111" s="304"/>
      <c r="AO111" s="304"/>
      <c r="AP111" s="304"/>
      <c r="AQ111" s="304"/>
      <c r="AR111" s="304"/>
      <c r="AS111" s="304"/>
      <c r="AT111" s="304"/>
      <c r="AU111" s="304"/>
      <c r="AV111" s="304"/>
    </row>
    <row r="112" spans="1:48" ht="12.75">
      <c r="A112" s="304"/>
      <c r="B112" s="304"/>
      <c r="C112" s="304"/>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304"/>
      <c r="AD112" s="304"/>
      <c r="AE112" s="304"/>
      <c r="AF112" s="304"/>
      <c r="AG112" s="304"/>
      <c r="AH112" s="304"/>
      <c r="AI112" s="304"/>
      <c r="AJ112" s="304"/>
      <c r="AK112" s="304"/>
      <c r="AL112" s="304"/>
      <c r="AM112" s="304"/>
      <c r="AN112" s="304"/>
      <c r="AO112" s="304"/>
      <c r="AP112" s="304"/>
      <c r="AQ112" s="304"/>
      <c r="AR112" s="304"/>
      <c r="AS112" s="304"/>
      <c r="AT112" s="304"/>
      <c r="AU112" s="304"/>
      <c r="AV112" s="304"/>
    </row>
    <row r="113" spans="1:48" ht="12.75">
      <c r="A113" s="304"/>
      <c r="B113" s="304"/>
      <c r="C113" s="304"/>
      <c r="D113" s="304"/>
      <c r="E113" s="304"/>
      <c r="F113" s="304"/>
      <c r="G113" s="304"/>
      <c r="H113" s="304"/>
      <c r="I113" s="304"/>
      <c r="J113" s="304"/>
      <c r="K113" s="304"/>
      <c r="L113" s="304"/>
      <c r="M113" s="304"/>
      <c r="N113" s="304"/>
      <c r="O113" s="304"/>
      <c r="P113" s="304"/>
      <c r="Q113" s="304"/>
      <c r="R113" s="304"/>
      <c r="S113" s="304"/>
      <c r="T113" s="304"/>
      <c r="U113" s="304"/>
      <c r="V113" s="304"/>
      <c r="W113" s="304"/>
      <c r="X113" s="304"/>
      <c r="Y113" s="304"/>
      <c r="Z113" s="304"/>
      <c r="AA113" s="304"/>
      <c r="AB113" s="304"/>
      <c r="AC113" s="304"/>
      <c r="AD113" s="304"/>
      <c r="AE113" s="304"/>
      <c r="AF113" s="304"/>
      <c r="AG113" s="304"/>
      <c r="AH113" s="304"/>
      <c r="AI113" s="304"/>
      <c r="AJ113" s="304"/>
      <c r="AK113" s="304"/>
      <c r="AL113" s="304"/>
      <c r="AM113" s="304"/>
      <c r="AN113" s="304"/>
      <c r="AO113" s="304"/>
      <c r="AP113" s="304"/>
      <c r="AQ113" s="304"/>
      <c r="AR113" s="304"/>
      <c r="AS113" s="304"/>
      <c r="AT113" s="304"/>
      <c r="AU113" s="304"/>
      <c r="AV113" s="304"/>
    </row>
    <row r="114" spans="1:48" ht="12.75">
      <c r="A114" s="304"/>
      <c r="B114" s="304"/>
      <c r="C114" s="304"/>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4"/>
      <c r="AP114" s="304"/>
      <c r="AQ114" s="304"/>
      <c r="AR114" s="304"/>
      <c r="AS114" s="304"/>
      <c r="AT114" s="304"/>
      <c r="AU114" s="304"/>
      <c r="AV114" s="304"/>
    </row>
    <row r="115" spans="1:48" ht="12.75">
      <c r="A115" s="304"/>
      <c r="B115" s="304"/>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04"/>
      <c r="AD115" s="304"/>
      <c r="AE115" s="304"/>
      <c r="AF115" s="304"/>
      <c r="AG115" s="304"/>
      <c r="AH115" s="304"/>
      <c r="AI115" s="304"/>
      <c r="AJ115" s="304"/>
      <c r="AK115" s="304"/>
      <c r="AL115" s="304"/>
      <c r="AM115" s="304"/>
      <c r="AN115" s="304"/>
      <c r="AO115" s="304"/>
      <c r="AP115" s="304"/>
      <c r="AQ115" s="304"/>
      <c r="AR115" s="304"/>
      <c r="AS115" s="304"/>
      <c r="AT115" s="304"/>
      <c r="AU115" s="304"/>
      <c r="AV115" s="304"/>
    </row>
    <row r="116" spans="1:48" ht="12.75">
      <c r="A116" s="304"/>
      <c r="B116" s="304"/>
      <c r="C116" s="304"/>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4"/>
      <c r="AA116" s="304"/>
      <c r="AB116" s="304"/>
      <c r="AC116" s="304"/>
      <c r="AD116" s="304"/>
      <c r="AE116" s="304"/>
      <c r="AF116" s="304"/>
      <c r="AG116" s="304"/>
      <c r="AH116" s="304"/>
      <c r="AI116" s="304"/>
      <c r="AJ116" s="304"/>
      <c r="AK116" s="304"/>
      <c r="AL116" s="304"/>
      <c r="AM116" s="304"/>
      <c r="AN116" s="304"/>
      <c r="AO116" s="304"/>
      <c r="AP116" s="304"/>
      <c r="AQ116" s="304"/>
      <c r="AR116" s="304"/>
      <c r="AS116" s="304"/>
      <c r="AT116" s="304"/>
      <c r="AU116" s="304"/>
      <c r="AV116" s="304"/>
    </row>
    <row r="117" spans="1:48" ht="12.75">
      <c r="A117" s="304"/>
      <c r="B117" s="304"/>
      <c r="C117" s="304"/>
      <c r="D117" s="304"/>
      <c r="E117" s="304"/>
      <c r="F117" s="304"/>
      <c r="G117" s="304"/>
      <c r="H117" s="304"/>
      <c r="I117" s="304"/>
      <c r="J117" s="304"/>
      <c r="K117" s="304"/>
      <c r="L117" s="304"/>
      <c r="M117" s="304"/>
      <c r="N117" s="304"/>
      <c r="O117" s="304"/>
      <c r="P117" s="304"/>
      <c r="Q117" s="304"/>
      <c r="R117" s="304"/>
      <c r="S117" s="304"/>
      <c r="T117" s="304"/>
      <c r="U117" s="304"/>
      <c r="V117" s="304"/>
      <c r="W117" s="304"/>
      <c r="X117" s="304"/>
      <c r="Y117" s="304"/>
      <c r="Z117" s="304"/>
      <c r="AA117" s="304"/>
      <c r="AB117" s="304"/>
      <c r="AC117" s="304"/>
      <c r="AD117" s="304"/>
      <c r="AE117" s="304"/>
      <c r="AF117" s="304"/>
      <c r="AG117" s="304"/>
      <c r="AH117" s="304"/>
      <c r="AI117" s="304"/>
      <c r="AJ117" s="304"/>
      <c r="AK117" s="304"/>
      <c r="AL117" s="304"/>
      <c r="AM117" s="304"/>
      <c r="AN117" s="304"/>
      <c r="AO117" s="304"/>
      <c r="AP117" s="304"/>
      <c r="AQ117" s="304"/>
      <c r="AR117" s="304"/>
      <c r="AS117" s="304"/>
      <c r="AT117" s="304"/>
      <c r="AU117" s="304"/>
      <c r="AV117" s="304"/>
    </row>
    <row r="118" spans="1:48" ht="12.75">
      <c r="A118" s="304"/>
      <c r="B118" s="304"/>
      <c r="C118" s="304"/>
      <c r="D118" s="304"/>
      <c r="E118" s="304"/>
      <c r="F118" s="304"/>
      <c r="G118" s="304"/>
      <c r="H118" s="304"/>
      <c r="I118" s="304"/>
      <c r="J118" s="304"/>
      <c r="K118" s="304"/>
      <c r="L118" s="304"/>
      <c r="M118" s="304"/>
      <c r="N118" s="304"/>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row>
    <row r="119" spans="1:48" ht="12.75">
      <c r="A119" s="304"/>
      <c r="B119" s="304"/>
      <c r="C119" s="304"/>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4"/>
      <c r="AV119" s="304"/>
    </row>
    <row r="120" spans="1:48" ht="12.75">
      <c r="A120" s="304"/>
      <c r="B120" s="304"/>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row>
    <row r="121" spans="1:48" ht="12.75">
      <c r="A121" s="304"/>
      <c r="B121" s="304"/>
      <c r="C121" s="304"/>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row>
    <row r="122" spans="1:48" ht="12.75">
      <c r="A122" s="304"/>
      <c r="B122" s="304"/>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304"/>
      <c r="Z122" s="304"/>
      <c r="AA122" s="304"/>
      <c r="AB122" s="304"/>
      <c r="AC122" s="304"/>
      <c r="AD122" s="304"/>
      <c r="AE122" s="304"/>
      <c r="AF122" s="304"/>
      <c r="AG122" s="304"/>
      <c r="AH122" s="304"/>
      <c r="AI122" s="304"/>
      <c r="AJ122" s="304"/>
      <c r="AK122" s="304"/>
      <c r="AL122" s="304"/>
      <c r="AM122" s="304"/>
      <c r="AN122" s="304"/>
      <c r="AO122" s="304"/>
      <c r="AP122" s="304"/>
      <c r="AQ122" s="304"/>
      <c r="AR122" s="304"/>
      <c r="AS122" s="304"/>
      <c r="AT122" s="304"/>
      <c r="AU122" s="304"/>
      <c r="AV122" s="304"/>
    </row>
    <row r="123" spans="1:48" ht="12.75">
      <c r="A123" s="304"/>
      <c r="B123" s="304"/>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c r="AA123" s="304"/>
      <c r="AB123" s="304"/>
      <c r="AC123" s="304"/>
      <c r="AD123" s="304"/>
      <c r="AE123" s="304"/>
      <c r="AF123" s="304"/>
      <c r="AG123" s="304"/>
      <c r="AH123" s="304"/>
      <c r="AI123" s="304"/>
      <c r="AJ123" s="304"/>
      <c r="AK123" s="304"/>
      <c r="AL123" s="304"/>
      <c r="AM123" s="304"/>
      <c r="AN123" s="304"/>
      <c r="AO123" s="304"/>
      <c r="AP123" s="304"/>
      <c r="AQ123" s="304"/>
      <c r="AR123" s="304"/>
      <c r="AS123" s="304"/>
      <c r="AT123" s="304"/>
      <c r="AU123" s="304"/>
      <c r="AV123" s="304"/>
    </row>
    <row r="124" spans="1:48" ht="12.75">
      <c r="A124" s="304"/>
      <c r="B124" s="304"/>
      <c r="C124" s="304"/>
      <c r="D124" s="304"/>
      <c r="E124" s="304"/>
      <c r="F124" s="304"/>
      <c r="G124" s="304"/>
      <c r="H124" s="304"/>
      <c r="I124" s="304"/>
      <c r="J124" s="304"/>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I124" s="304"/>
      <c r="AJ124" s="304"/>
      <c r="AK124" s="304"/>
      <c r="AL124" s="304"/>
      <c r="AM124" s="304"/>
      <c r="AN124" s="304"/>
      <c r="AO124" s="304"/>
      <c r="AP124" s="304"/>
      <c r="AQ124" s="304"/>
      <c r="AR124" s="304"/>
      <c r="AS124" s="304"/>
      <c r="AT124" s="304"/>
      <c r="AU124" s="304"/>
      <c r="AV124" s="304"/>
    </row>
    <row r="125" spans="1:48" ht="12.75">
      <c r="A125" s="304"/>
      <c r="B125" s="304"/>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row>
    <row r="126" spans="1:48" ht="12.75">
      <c r="A126" s="304"/>
      <c r="B126" s="304"/>
      <c r="C126" s="304"/>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4"/>
      <c r="AK126" s="304"/>
      <c r="AL126" s="304"/>
      <c r="AM126" s="304"/>
      <c r="AN126" s="304"/>
      <c r="AO126" s="304"/>
      <c r="AP126" s="304"/>
      <c r="AQ126" s="304"/>
      <c r="AR126" s="304"/>
      <c r="AS126" s="304"/>
      <c r="AT126" s="304"/>
      <c r="AU126" s="304"/>
      <c r="AV126" s="304"/>
    </row>
    <row r="127" spans="1:48" ht="12.75">
      <c r="A127" s="304"/>
      <c r="B127" s="304"/>
      <c r="C127" s="304"/>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4"/>
      <c r="AK127" s="304"/>
      <c r="AL127" s="304"/>
      <c r="AM127" s="304"/>
      <c r="AN127" s="304"/>
      <c r="AO127" s="304"/>
      <c r="AP127" s="304"/>
      <c r="AQ127" s="304"/>
      <c r="AR127" s="304"/>
      <c r="AS127" s="304"/>
      <c r="AT127" s="304"/>
      <c r="AU127" s="304"/>
      <c r="AV127" s="304"/>
    </row>
    <row r="128" spans="1:48" ht="12.75">
      <c r="A128" s="304"/>
      <c r="B128" s="304"/>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4"/>
      <c r="AK128" s="304"/>
      <c r="AL128" s="304"/>
      <c r="AM128" s="304"/>
      <c r="AN128" s="304"/>
      <c r="AO128" s="304"/>
      <c r="AP128" s="304"/>
      <c r="AQ128" s="304"/>
      <c r="AR128" s="304"/>
      <c r="AS128" s="304"/>
      <c r="AT128" s="304"/>
      <c r="AU128" s="304"/>
      <c r="AV128" s="304"/>
    </row>
    <row r="129" spans="1:48" ht="12.75">
      <c r="A129" s="304"/>
      <c r="B129" s="304"/>
      <c r="C129" s="304"/>
      <c r="D129" s="304"/>
      <c r="E129" s="304"/>
      <c r="F129" s="304"/>
      <c r="G129" s="304"/>
      <c r="H129" s="304"/>
      <c r="I129" s="304"/>
      <c r="J129" s="304"/>
      <c r="K129" s="304"/>
      <c r="L129" s="304"/>
      <c r="M129" s="304"/>
      <c r="N129" s="304"/>
      <c r="O129" s="304"/>
      <c r="P129" s="304"/>
      <c r="Q129" s="304"/>
      <c r="R129" s="304"/>
      <c r="S129" s="304"/>
      <c r="T129" s="304"/>
      <c r="U129" s="304"/>
      <c r="V129" s="304"/>
      <c r="W129" s="304"/>
      <c r="X129" s="304"/>
      <c r="Y129" s="304"/>
      <c r="Z129" s="304"/>
      <c r="AA129" s="304"/>
      <c r="AB129" s="304"/>
      <c r="AC129" s="304"/>
      <c r="AD129" s="304"/>
      <c r="AE129" s="304"/>
      <c r="AF129" s="304"/>
      <c r="AG129" s="304"/>
      <c r="AH129" s="304"/>
      <c r="AI129" s="304"/>
      <c r="AJ129" s="304"/>
      <c r="AK129" s="304"/>
      <c r="AL129" s="304"/>
      <c r="AM129" s="304"/>
      <c r="AN129" s="304"/>
      <c r="AO129" s="304"/>
      <c r="AP129" s="304"/>
      <c r="AQ129" s="304"/>
      <c r="AR129" s="304"/>
      <c r="AS129" s="304"/>
      <c r="AT129" s="304"/>
      <c r="AU129" s="304"/>
      <c r="AV129" s="304"/>
    </row>
    <row r="130" spans="1:48" ht="12.75">
      <c r="A130" s="304"/>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row>
    <row r="131" spans="1:48" ht="12.75">
      <c r="A131" s="304"/>
      <c r="B131" s="304"/>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row>
    <row r="132" spans="1:48" ht="12.75">
      <c r="A132" s="304"/>
      <c r="B132" s="304"/>
      <c r="C132" s="304"/>
      <c r="D132" s="304"/>
      <c r="E132" s="304"/>
      <c r="F132" s="304"/>
      <c r="G132" s="304"/>
      <c r="H132" s="304"/>
      <c r="I132" s="304"/>
      <c r="J132" s="304"/>
      <c r="K132" s="304"/>
      <c r="L132" s="304"/>
      <c r="M132" s="304"/>
      <c r="N132" s="304"/>
      <c r="O132" s="304"/>
      <c r="P132" s="304"/>
      <c r="Q132" s="304"/>
      <c r="R132" s="304"/>
      <c r="S132" s="304"/>
      <c r="T132" s="304"/>
      <c r="U132" s="304"/>
      <c r="V132" s="304"/>
      <c r="W132" s="304"/>
      <c r="X132" s="304"/>
      <c r="Y132" s="304"/>
      <c r="Z132" s="304"/>
      <c r="AA132" s="304"/>
      <c r="AB132" s="304"/>
      <c r="AC132" s="304"/>
      <c r="AD132" s="304"/>
      <c r="AE132" s="304"/>
      <c r="AF132" s="304"/>
      <c r="AG132" s="304"/>
      <c r="AH132" s="304"/>
      <c r="AI132" s="304"/>
      <c r="AJ132" s="304"/>
      <c r="AK132" s="304"/>
      <c r="AL132" s="304"/>
      <c r="AM132" s="304"/>
      <c r="AN132" s="304"/>
      <c r="AO132" s="304"/>
      <c r="AP132" s="304"/>
      <c r="AQ132" s="304"/>
      <c r="AR132" s="304"/>
      <c r="AS132" s="304"/>
      <c r="AT132" s="304"/>
      <c r="AU132" s="304"/>
      <c r="AV132" s="304"/>
    </row>
    <row r="133" spans="1:48" ht="12.75">
      <c r="A133" s="304"/>
      <c r="B133" s="304"/>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c r="AB133" s="304"/>
      <c r="AC133" s="304"/>
      <c r="AD133" s="304"/>
      <c r="AE133" s="304"/>
      <c r="AF133" s="304"/>
      <c r="AG133" s="304"/>
      <c r="AH133" s="304"/>
      <c r="AI133" s="304"/>
      <c r="AJ133" s="304"/>
      <c r="AK133" s="304"/>
      <c r="AL133" s="304"/>
      <c r="AM133" s="304"/>
      <c r="AN133" s="304"/>
      <c r="AO133" s="304"/>
      <c r="AP133" s="304"/>
      <c r="AQ133" s="304"/>
      <c r="AR133" s="304"/>
      <c r="AS133" s="304"/>
      <c r="AT133" s="304"/>
      <c r="AU133" s="304"/>
      <c r="AV133" s="304"/>
    </row>
    <row r="134" spans="1:48" ht="12.75">
      <c r="A134" s="304"/>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row>
    <row r="135" spans="1:48" ht="12.75">
      <c r="A135" s="304"/>
      <c r="B135" s="304"/>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304"/>
      <c r="Z135" s="304"/>
      <c r="AA135" s="304"/>
      <c r="AB135" s="304"/>
      <c r="AC135" s="304"/>
      <c r="AD135" s="304"/>
      <c r="AE135" s="304"/>
      <c r="AF135" s="304"/>
      <c r="AG135" s="304"/>
      <c r="AH135" s="304"/>
      <c r="AI135" s="304"/>
      <c r="AJ135" s="304"/>
      <c r="AK135" s="304"/>
      <c r="AL135" s="304"/>
      <c r="AM135" s="304"/>
      <c r="AN135" s="304"/>
      <c r="AO135" s="304"/>
      <c r="AP135" s="304"/>
      <c r="AQ135" s="304"/>
      <c r="AR135" s="304"/>
      <c r="AS135" s="304"/>
      <c r="AT135" s="304"/>
      <c r="AU135" s="304"/>
      <c r="AV135" s="304"/>
    </row>
    <row r="136" spans="1:48" ht="12.75">
      <c r="A136" s="304"/>
      <c r="B136" s="304"/>
      <c r="C136" s="304"/>
      <c r="D136" s="304"/>
      <c r="E136" s="304"/>
      <c r="F136" s="304"/>
      <c r="G136" s="304"/>
      <c r="H136" s="304"/>
      <c r="I136" s="304"/>
      <c r="J136" s="304"/>
      <c r="K136" s="304"/>
      <c r="L136" s="304"/>
      <c r="M136" s="304"/>
      <c r="N136" s="304"/>
      <c r="O136" s="304"/>
      <c r="P136" s="304"/>
      <c r="Q136" s="304"/>
      <c r="R136" s="304"/>
      <c r="S136" s="304"/>
      <c r="T136" s="304"/>
      <c r="U136" s="304"/>
      <c r="V136" s="304"/>
      <c r="W136" s="304"/>
      <c r="X136" s="304"/>
      <c r="Y136" s="304"/>
      <c r="Z136" s="304"/>
      <c r="AA136" s="304"/>
      <c r="AB136" s="304"/>
      <c r="AC136" s="304"/>
      <c r="AD136" s="304"/>
      <c r="AE136" s="304"/>
      <c r="AF136" s="304"/>
      <c r="AG136" s="304"/>
      <c r="AH136" s="304"/>
      <c r="AI136" s="304"/>
      <c r="AJ136" s="304"/>
      <c r="AK136" s="304"/>
      <c r="AL136" s="304"/>
      <c r="AM136" s="304"/>
      <c r="AN136" s="304"/>
      <c r="AO136" s="304"/>
      <c r="AP136" s="304"/>
      <c r="AQ136" s="304"/>
      <c r="AR136" s="304"/>
      <c r="AS136" s="304"/>
      <c r="AT136" s="304"/>
      <c r="AU136" s="304"/>
      <c r="AV136" s="304"/>
    </row>
    <row r="137" spans="1:48" ht="12.75">
      <c r="A137" s="304"/>
      <c r="B137" s="304"/>
      <c r="C137" s="304"/>
      <c r="D137" s="304"/>
      <c r="E137" s="304"/>
      <c r="F137" s="304"/>
      <c r="G137" s="304"/>
      <c r="H137" s="304"/>
      <c r="I137" s="304"/>
      <c r="J137" s="304"/>
      <c r="K137" s="304"/>
      <c r="L137" s="304"/>
      <c r="M137" s="304"/>
      <c r="N137" s="304"/>
      <c r="O137" s="304"/>
      <c r="P137" s="304"/>
      <c r="Q137" s="304"/>
      <c r="R137" s="304"/>
      <c r="S137" s="304"/>
      <c r="T137" s="304"/>
      <c r="U137" s="304"/>
      <c r="V137" s="304"/>
      <c r="W137" s="304"/>
      <c r="X137" s="304"/>
      <c r="Y137" s="304"/>
      <c r="Z137" s="304"/>
      <c r="AA137" s="304"/>
      <c r="AB137" s="304"/>
      <c r="AC137" s="304"/>
      <c r="AD137" s="304"/>
      <c r="AE137" s="304"/>
      <c r="AF137" s="304"/>
      <c r="AG137" s="304"/>
      <c r="AH137" s="304"/>
      <c r="AI137" s="304"/>
      <c r="AJ137" s="304"/>
      <c r="AK137" s="304"/>
      <c r="AL137" s="304"/>
      <c r="AM137" s="304"/>
      <c r="AN137" s="304"/>
      <c r="AO137" s="304"/>
      <c r="AP137" s="304"/>
      <c r="AQ137" s="304"/>
      <c r="AR137" s="304"/>
      <c r="AS137" s="304"/>
      <c r="AT137" s="304"/>
      <c r="AU137" s="304"/>
      <c r="AV137" s="304"/>
    </row>
    <row r="138" spans="1:48" ht="12.75">
      <c r="A138" s="304"/>
      <c r="B138" s="304"/>
      <c r="C138" s="304"/>
      <c r="D138" s="304"/>
      <c r="E138" s="304"/>
      <c r="F138" s="304"/>
      <c r="G138" s="304"/>
      <c r="H138" s="304"/>
      <c r="I138" s="304"/>
      <c r="J138" s="304"/>
      <c r="K138" s="304"/>
      <c r="L138" s="304"/>
      <c r="M138" s="304"/>
      <c r="N138" s="304"/>
      <c r="O138" s="304"/>
      <c r="P138" s="304"/>
      <c r="Q138" s="304"/>
      <c r="R138" s="304"/>
      <c r="S138" s="304"/>
      <c r="T138" s="304"/>
      <c r="U138" s="304"/>
      <c r="V138" s="304"/>
      <c r="W138" s="304"/>
      <c r="X138" s="304"/>
      <c r="Y138" s="304"/>
      <c r="Z138" s="304"/>
      <c r="AA138" s="304"/>
      <c r="AB138" s="304"/>
      <c r="AC138" s="304"/>
      <c r="AD138" s="304"/>
      <c r="AE138" s="304"/>
      <c r="AF138" s="304"/>
      <c r="AG138" s="304"/>
      <c r="AH138" s="304"/>
      <c r="AI138" s="304"/>
      <c r="AJ138" s="304"/>
      <c r="AK138" s="304"/>
      <c r="AL138" s="304"/>
      <c r="AM138" s="304"/>
      <c r="AN138" s="304"/>
      <c r="AO138" s="304"/>
      <c r="AP138" s="304"/>
      <c r="AQ138" s="304"/>
      <c r="AR138" s="304"/>
      <c r="AS138" s="304"/>
      <c r="AT138" s="304"/>
      <c r="AU138" s="304"/>
      <c r="AV138" s="304"/>
    </row>
    <row r="139" spans="1:48" ht="12.75">
      <c r="A139" s="304"/>
      <c r="B139" s="304"/>
      <c r="C139" s="304"/>
      <c r="D139" s="304"/>
      <c r="E139" s="304"/>
      <c r="F139" s="304"/>
      <c r="G139" s="304"/>
      <c r="H139" s="304"/>
      <c r="I139" s="304"/>
      <c r="J139" s="304"/>
      <c r="K139" s="304"/>
      <c r="L139" s="304"/>
      <c r="M139" s="304"/>
      <c r="N139" s="304"/>
      <c r="O139" s="304"/>
      <c r="P139" s="304"/>
      <c r="Q139" s="304"/>
      <c r="R139" s="304"/>
      <c r="S139" s="304"/>
      <c r="T139" s="304"/>
      <c r="U139" s="304"/>
      <c r="V139" s="304"/>
      <c r="W139" s="304"/>
      <c r="X139" s="304"/>
      <c r="Y139" s="304"/>
      <c r="Z139" s="304"/>
      <c r="AA139" s="304"/>
      <c r="AB139" s="304"/>
      <c r="AC139" s="304"/>
      <c r="AD139" s="304"/>
      <c r="AE139" s="304"/>
      <c r="AF139" s="304"/>
      <c r="AG139" s="304"/>
      <c r="AH139" s="304"/>
      <c r="AI139" s="304"/>
      <c r="AJ139" s="304"/>
      <c r="AK139" s="304"/>
      <c r="AL139" s="304"/>
      <c r="AM139" s="304"/>
      <c r="AN139" s="304"/>
      <c r="AO139" s="304"/>
      <c r="AP139" s="304"/>
      <c r="AQ139" s="304"/>
      <c r="AR139" s="304"/>
      <c r="AS139" s="304"/>
      <c r="AT139" s="304"/>
      <c r="AU139" s="304"/>
      <c r="AV139" s="304"/>
    </row>
    <row r="140" spans="1:48" ht="12.75">
      <c r="A140" s="304"/>
      <c r="B140" s="304"/>
      <c r="C140" s="304"/>
      <c r="D140" s="304"/>
      <c r="E140" s="304"/>
      <c r="F140" s="304"/>
      <c r="G140" s="304"/>
      <c r="H140" s="304"/>
      <c r="I140" s="304"/>
      <c r="J140" s="304"/>
      <c r="K140" s="304"/>
      <c r="L140" s="304"/>
      <c r="M140" s="304"/>
      <c r="N140" s="304"/>
      <c r="O140" s="304"/>
      <c r="P140" s="304"/>
      <c r="Q140" s="304"/>
      <c r="R140" s="304"/>
      <c r="S140" s="304"/>
      <c r="T140" s="304"/>
      <c r="U140" s="304"/>
      <c r="V140" s="304"/>
      <c r="W140" s="304"/>
      <c r="X140" s="304"/>
      <c r="Y140" s="304"/>
      <c r="Z140" s="304"/>
      <c r="AA140" s="304"/>
      <c r="AB140" s="304"/>
      <c r="AC140" s="304"/>
      <c r="AD140" s="304"/>
      <c r="AE140" s="304"/>
      <c r="AF140" s="304"/>
      <c r="AG140" s="304"/>
      <c r="AH140" s="304"/>
      <c r="AI140" s="304"/>
      <c r="AJ140" s="304"/>
      <c r="AK140" s="304"/>
      <c r="AL140" s="304"/>
      <c r="AM140" s="304"/>
      <c r="AN140" s="304"/>
      <c r="AO140" s="304"/>
      <c r="AP140" s="304"/>
      <c r="AQ140" s="304"/>
      <c r="AR140" s="304"/>
      <c r="AS140" s="304"/>
      <c r="AT140" s="304"/>
      <c r="AU140" s="304"/>
      <c r="AV140" s="304"/>
    </row>
    <row r="141" spans="1:48" ht="12.75">
      <c r="A141" s="304"/>
      <c r="B141" s="304"/>
      <c r="C141" s="304"/>
      <c r="D141" s="304"/>
      <c r="E141" s="304"/>
      <c r="F141" s="304"/>
      <c r="G141" s="304"/>
      <c r="H141" s="304"/>
      <c r="I141" s="304"/>
      <c r="J141" s="304"/>
      <c r="K141" s="304"/>
      <c r="L141" s="304"/>
      <c r="M141" s="304"/>
      <c r="N141" s="304"/>
      <c r="O141" s="304"/>
      <c r="P141" s="304"/>
      <c r="Q141" s="304"/>
      <c r="R141" s="304"/>
      <c r="S141" s="304"/>
      <c r="T141" s="304"/>
      <c r="U141" s="304"/>
      <c r="V141" s="304"/>
      <c r="W141" s="304"/>
      <c r="X141" s="304"/>
      <c r="Y141" s="304"/>
      <c r="Z141" s="304"/>
      <c r="AA141" s="304"/>
      <c r="AB141" s="304"/>
      <c r="AC141" s="304"/>
      <c r="AD141" s="304"/>
      <c r="AE141" s="304"/>
      <c r="AF141" s="304"/>
      <c r="AG141" s="304"/>
      <c r="AH141" s="304"/>
      <c r="AI141" s="304"/>
      <c r="AJ141" s="304"/>
      <c r="AK141" s="304"/>
      <c r="AL141" s="304"/>
      <c r="AM141" s="304"/>
      <c r="AN141" s="304"/>
      <c r="AO141" s="304"/>
      <c r="AP141" s="304"/>
      <c r="AQ141" s="304"/>
      <c r="AR141" s="304"/>
      <c r="AS141" s="304"/>
      <c r="AT141" s="304"/>
      <c r="AU141" s="304"/>
      <c r="AV141" s="304"/>
    </row>
    <row r="142" spans="1:48" ht="12.75">
      <c r="A142" s="304"/>
      <c r="B142" s="304"/>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4"/>
      <c r="AK142" s="304"/>
      <c r="AL142" s="304"/>
      <c r="AM142" s="304"/>
      <c r="AN142" s="304"/>
      <c r="AO142" s="304"/>
      <c r="AP142" s="304"/>
      <c r="AQ142" s="304"/>
      <c r="AR142" s="304"/>
      <c r="AS142" s="304"/>
      <c r="AT142" s="304"/>
      <c r="AU142" s="304"/>
      <c r="AV142" s="304"/>
    </row>
    <row r="143" spans="1:48" ht="12.75">
      <c r="A143" s="304"/>
      <c r="B143" s="304"/>
      <c r="C143" s="304"/>
      <c r="D143" s="304"/>
      <c r="E143" s="304"/>
      <c r="F143" s="304"/>
      <c r="G143" s="304"/>
      <c r="H143" s="304"/>
      <c r="I143" s="304"/>
      <c r="J143" s="304"/>
      <c r="K143" s="304"/>
      <c r="L143" s="304"/>
      <c r="M143" s="304"/>
      <c r="N143" s="304"/>
      <c r="O143" s="304"/>
      <c r="P143" s="304"/>
      <c r="Q143" s="304"/>
      <c r="R143" s="304"/>
      <c r="S143" s="304"/>
      <c r="T143" s="304"/>
      <c r="U143" s="304"/>
      <c r="V143" s="304"/>
      <c r="W143" s="304"/>
      <c r="X143" s="304"/>
      <c r="Y143" s="304"/>
      <c r="Z143" s="304"/>
      <c r="AA143" s="304"/>
      <c r="AB143" s="304"/>
      <c r="AC143" s="304"/>
      <c r="AD143" s="304"/>
      <c r="AE143" s="304"/>
      <c r="AF143" s="304"/>
      <c r="AG143" s="304"/>
      <c r="AH143" s="304"/>
      <c r="AI143" s="304"/>
      <c r="AJ143" s="304"/>
      <c r="AK143" s="304"/>
      <c r="AL143" s="304"/>
      <c r="AM143" s="304"/>
      <c r="AN143" s="304"/>
      <c r="AO143" s="304"/>
      <c r="AP143" s="304"/>
      <c r="AQ143" s="304"/>
      <c r="AR143" s="304"/>
      <c r="AS143" s="304"/>
      <c r="AT143" s="304"/>
      <c r="AU143" s="304"/>
      <c r="AV143" s="304"/>
    </row>
    <row r="144" spans="1:48" ht="12.75">
      <c r="A144" s="304"/>
      <c r="B144" s="304"/>
      <c r="C144" s="304"/>
      <c r="D144" s="304"/>
      <c r="E144" s="304"/>
      <c r="F144" s="304"/>
      <c r="G144" s="304"/>
      <c r="H144" s="304"/>
      <c r="I144" s="304"/>
      <c r="J144" s="304"/>
      <c r="K144" s="304"/>
      <c r="L144" s="304"/>
      <c r="M144" s="304"/>
      <c r="N144" s="304"/>
      <c r="O144" s="304"/>
      <c r="P144" s="304"/>
      <c r="Q144" s="304"/>
      <c r="R144" s="304"/>
      <c r="S144" s="304"/>
      <c r="T144" s="304"/>
      <c r="U144" s="304"/>
      <c r="V144" s="304"/>
      <c r="W144" s="304"/>
      <c r="X144" s="304"/>
      <c r="Y144" s="304"/>
      <c r="Z144" s="304"/>
      <c r="AA144" s="304"/>
      <c r="AB144" s="304"/>
      <c r="AC144" s="304"/>
      <c r="AD144" s="304"/>
      <c r="AE144" s="304"/>
      <c r="AF144" s="304"/>
      <c r="AG144" s="304"/>
      <c r="AH144" s="304"/>
      <c r="AI144" s="304"/>
      <c r="AJ144" s="304"/>
      <c r="AK144" s="304"/>
      <c r="AL144" s="304"/>
      <c r="AM144" s="304"/>
      <c r="AN144" s="304"/>
      <c r="AO144" s="304"/>
      <c r="AP144" s="304"/>
      <c r="AQ144" s="304"/>
      <c r="AR144" s="304"/>
      <c r="AS144" s="304"/>
      <c r="AT144" s="304"/>
      <c r="AU144" s="304"/>
      <c r="AV144" s="304"/>
    </row>
    <row r="145" spans="1:48" ht="12.75">
      <c r="A145" s="304"/>
      <c r="B145" s="304"/>
      <c r="C145" s="304"/>
      <c r="D145" s="304"/>
      <c r="E145" s="304"/>
      <c r="F145" s="304"/>
      <c r="G145" s="304"/>
      <c r="H145" s="304"/>
      <c r="I145" s="304"/>
      <c r="J145" s="304"/>
      <c r="K145" s="304"/>
      <c r="L145" s="304"/>
      <c r="M145" s="304"/>
      <c r="N145" s="304"/>
      <c r="O145" s="304"/>
      <c r="P145" s="304"/>
      <c r="Q145" s="304"/>
      <c r="R145" s="304"/>
      <c r="S145" s="304"/>
      <c r="T145" s="304"/>
      <c r="U145" s="304"/>
      <c r="V145" s="304"/>
      <c r="W145" s="304"/>
      <c r="X145" s="304"/>
      <c r="Y145" s="304"/>
      <c r="Z145" s="304"/>
      <c r="AA145" s="304"/>
      <c r="AB145" s="304"/>
      <c r="AC145" s="304"/>
      <c r="AD145" s="304"/>
      <c r="AE145" s="304"/>
      <c r="AF145" s="304"/>
      <c r="AG145" s="304"/>
      <c r="AH145" s="304"/>
      <c r="AI145" s="304"/>
      <c r="AJ145" s="304"/>
      <c r="AK145" s="304"/>
      <c r="AL145" s="304"/>
      <c r="AM145" s="304"/>
      <c r="AN145" s="304"/>
      <c r="AO145" s="304"/>
      <c r="AP145" s="304"/>
      <c r="AQ145" s="304"/>
      <c r="AR145" s="304"/>
      <c r="AS145" s="304"/>
      <c r="AT145" s="304"/>
      <c r="AU145" s="304"/>
      <c r="AV145" s="304"/>
    </row>
    <row r="146" spans="1:48" ht="12.75">
      <c r="A146" s="304"/>
      <c r="B146" s="304"/>
      <c r="C146" s="304"/>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c r="AA146" s="304"/>
      <c r="AB146" s="304"/>
      <c r="AC146" s="304"/>
      <c r="AD146" s="304"/>
      <c r="AE146" s="304"/>
      <c r="AF146" s="304"/>
      <c r="AG146" s="304"/>
      <c r="AH146" s="304"/>
      <c r="AI146" s="304"/>
      <c r="AJ146" s="304"/>
      <c r="AK146" s="304"/>
      <c r="AL146" s="304"/>
      <c r="AM146" s="304"/>
      <c r="AN146" s="304"/>
      <c r="AO146" s="304"/>
      <c r="AP146" s="304"/>
      <c r="AQ146" s="304"/>
      <c r="AR146" s="304"/>
      <c r="AS146" s="304"/>
      <c r="AT146" s="304"/>
      <c r="AU146" s="304"/>
      <c r="AV146" s="304"/>
    </row>
    <row r="147" spans="1:48" ht="12.75">
      <c r="A147" s="304"/>
      <c r="B147" s="304"/>
      <c r="C147" s="304"/>
      <c r="D147" s="304"/>
      <c r="E147" s="304"/>
      <c r="F147" s="304"/>
      <c r="G147" s="304"/>
      <c r="H147" s="304"/>
      <c r="I147" s="304"/>
      <c r="J147" s="304"/>
      <c r="K147" s="304"/>
      <c r="L147" s="304"/>
      <c r="M147" s="304"/>
      <c r="N147" s="304"/>
      <c r="O147" s="304"/>
      <c r="P147" s="304"/>
      <c r="Q147" s="304"/>
      <c r="R147" s="304"/>
      <c r="S147" s="304"/>
      <c r="T147" s="304"/>
      <c r="U147" s="304"/>
      <c r="V147" s="304"/>
      <c r="W147" s="304"/>
      <c r="X147" s="304"/>
      <c r="Y147" s="304"/>
      <c r="Z147" s="304"/>
      <c r="AA147" s="304"/>
      <c r="AB147" s="304"/>
      <c r="AC147" s="304"/>
      <c r="AD147" s="304"/>
      <c r="AE147" s="304"/>
      <c r="AF147" s="304"/>
      <c r="AG147" s="304"/>
      <c r="AH147" s="304"/>
      <c r="AI147" s="304"/>
      <c r="AJ147" s="304"/>
      <c r="AK147" s="304"/>
      <c r="AL147" s="304"/>
      <c r="AM147" s="304"/>
      <c r="AN147" s="304"/>
      <c r="AO147" s="304"/>
      <c r="AP147" s="304"/>
      <c r="AQ147" s="304"/>
      <c r="AR147" s="304"/>
      <c r="AS147" s="304"/>
      <c r="AT147" s="304"/>
      <c r="AU147" s="304"/>
      <c r="AV147" s="304"/>
    </row>
    <row r="148" spans="1:48" ht="12.75">
      <c r="A148" s="304"/>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4"/>
      <c r="AN148" s="304"/>
      <c r="AO148" s="304"/>
      <c r="AP148" s="304"/>
      <c r="AQ148" s="304"/>
      <c r="AR148" s="304"/>
      <c r="AS148" s="304"/>
      <c r="AT148" s="304"/>
      <c r="AU148" s="304"/>
      <c r="AV148" s="304"/>
    </row>
    <row r="149" spans="1:48" ht="12.75">
      <c r="A149" s="304"/>
      <c r="B149" s="304"/>
      <c r="C149" s="304"/>
      <c r="D149" s="304"/>
      <c r="E149" s="304"/>
      <c r="F149" s="304"/>
      <c r="G149" s="304"/>
      <c r="H149" s="304"/>
      <c r="I149" s="304"/>
      <c r="J149" s="304"/>
      <c r="K149" s="304"/>
      <c r="L149" s="304"/>
      <c r="M149" s="304"/>
      <c r="N149" s="304"/>
      <c r="O149" s="304"/>
      <c r="P149" s="304"/>
      <c r="Q149" s="304"/>
      <c r="R149" s="304"/>
      <c r="S149" s="304"/>
      <c r="T149" s="304"/>
      <c r="U149" s="304"/>
      <c r="V149" s="304"/>
      <c r="W149" s="304"/>
      <c r="X149" s="304"/>
      <c r="Y149" s="304"/>
      <c r="Z149" s="304"/>
      <c r="AA149" s="304"/>
      <c r="AB149" s="304"/>
      <c r="AC149" s="304"/>
      <c r="AD149" s="304"/>
      <c r="AE149" s="304"/>
      <c r="AF149" s="304"/>
      <c r="AG149" s="304"/>
      <c r="AH149" s="304"/>
      <c r="AI149" s="304"/>
      <c r="AJ149" s="304"/>
      <c r="AK149" s="304"/>
      <c r="AL149" s="304"/>
      <c r="AM149" s="304"/>
      <c r="AN149" s="304"/>
      <c r="AO149" s="304"/>
      <c r="AP149" s="304"/>
      <c r="AQ149" s="304"/>
      <c r="AR149" s="304"/>
      <c r="AS149" s="304"/>
      <c r="AT149" s="304"/>
      <c r="AU149" s="304"/>
      <c r="AV149" s="304"/>
    </row>
    <row r="150" spans="1:48" ht="12.75">
      <c r="A150" s="304"/>
      <c r="B150" s="304"/>
      <c r="C150" s="304"/>
      <c r="D150" s="304"/>
      <c r="E150" s="304"/>
      <c r="F150" s="304"/>
      <c r="G150" s="304"/>
      <c r="H150" s="304"/>
      <c r="I150" s="304"/>
      <c r="J150" s="304"/>
      <c r="K150" s="304"/>
      <c r="L150" s="304"/>
      <c r="M150" s="304"/>
      <c r="N150" s="304"/>
      <c r="O150" s="304"/>
      <c r="P150" s="304"/>
      <c r="Q150" s="304"/>
      <c r="R150" s="304"/>
      <c r="S150" s="304"/>
      <c r="T150" s="304"/>
      <c r="U150" s="304"/>
      <c r="V150" s="304"/>
      <c r="W150" s="304"/>
      <c r="X150" s="304"/>
      <c r="Y150" s="304"/>
      <c r="Z150" s="304"/>
      <c r="AA150" s="304"/>
      <c r="AB150" s="304"/>
      <c r="AC150" s="304"/>
      <c r="AD150" s="304"/>
      <c r="AE150" s="304"/>
      <c r="AF150" s="304"/>
      <c r="AG150" s="304"/>
      <c r="AH150" s="304"/>
      <c r="AI150" s="304"/>
      <c r="AJ150" s="304"/>
      <c r="AK150" s="304"/>
      <c r="AL150" s="304"/>
      <c r="AM150" s="304"/>
      <c r="AN150" s="304"/>
      <c r="AO150" s="304"/>
      <c r="AP150" s="304"/>
      <c r="AQ150" s="304"/>
      <c r="AR150" s="304"/>
      <c r="AS150" s="304"/>
      <c r="AT150" s="304"/>
      <c r="AU150" s="304"/>
      <c r="AV150" s="304"/>
    </row>
    <row r="151" spans="1:48" ht="12.75">
      <c r="A151" s="304"/>
      <c r="B151" s="304"/>
      <c r="C151" s="304"/>
      <c r="D151" s="304"/>
      <c r="E151" s="304"/>
      <c r="F151" s="304"/>
      <c r="G151" s="304"/>
      <c r="H151" s="304"/>
      <c r="I151" s="304"/>
      <c r="J151" s="304"/>
      <c r="K151" s="304"/>
      <c r="L151" s="304"/>
      <c r="M151" s="304"/>
      <c r="N151" s="304"/>
      <c r="O151" s="304"/>
      <c r="P151" s="304"/>
      <c r="Q151" s="304"/>
      <c r="R151" s="304"/>
      <c r="S151" s="304"/>
      <c r="T151" s="304"/>
      <c r="U151" s="304"/>
      <c r="V151" s="304"/>
      <c r="W151" s="304"/>
      <c r="X151" s="304"/>
      <c r="Y151" s="304"/>
      <c r="Z151" s="304"/>
      <c r="AA151" s="304"/>
      <c r="AB151" s="304"/>
      <c r="AC151" s="304"/>
      <c r="AD151" s="304"/>
      <c r="AE151" s="304"/>
      <c r="AF151" s="304"/>
      <c r="AG151" s="304"/>
      <c r="AH151" s="304"/>
      <c r="AI151" s="304"/>
      <c r="AJ151" s="304"/>
      <c r="AK151" s="304"/>
      <c r="AL151" s="304"/>
      <c r="AM151" s="304"/>
      <c r="AN151" s="304"/>
      <c r="AO151" s="304"/>
      <c r="AP151" s="304"/>
      <c r="AQ151" s="304"/>
      <c r="AR151" s="304"/>
      <c r="AS151" s="304"/>
      <c r="AT151" s="304"/>
      <c r="AU151" s="304"/>
      <c r="AV151" s="304"/>
    </row>
    <row r="152" spans="1:48" ht="12.75">
      <c r="A152" s="304"/>
      <c r="B152" s="304"/>
      <c r="C152" s="304"/>
      <c r="D152" s="304"/>
      <c r="E152" s="304"/>
      <c r="F152" s="304"/>
      <c r="G152" s="304"/>
      <c r="H152" s="304"/>
      <c r="I152" s="304"/>
      <c r="J152" s="304"/>
      <c r="K152" s="304"/>
      <c r="L152" s="304"/>
      <c r="M152" s="304"/>
      <c r="N152" s="304"/>
      <c r="O152" s="304"/>
      <c r="P152" s="304"/>
      <c r="Q152" s="304"/>
      <c r="R152" s="304"/>
      <c r="S152" s="304"/>
      <c r="T152" s="304"/>
      <c r="U152" s="304"/>
      <c r="V152" s="304"/>
      <c r="W152" s="304"/>
      <c r="X152" s="304"/>
      <c r="Y152" s="304"/>
      <c r="Z152" s="304"/>
      <c r="AA152" s="304"/>
      <c r="AB152" s="304"/>
      <c r="AC152" s="304"/>
      <c r="AD152" s="304"/>
      <c r="AE152" s="304"/>
      <c r="AF152" s="304"/>
      <c r="AG152" s="304"/>
      <c r="AH152" s="304"/>
      <c r="AI152" s="304"/>
      <c r="AJ152" s="304"/>
      <c r="AK152" s="304"/>
      <c r="AL152" s="304"/>
      <c r="AM152" s="304"/>
      <c r="AN152" s="304"/>
      <c r="AO152" s="304"/>
      <c r="AP152" s="304"/>
      <c r="AQ152" s="304"/>
      <c r="AR152" s="304"/>
      <c r="AS152" s="304"/>
      <c r="AT152" s="304"/>
      <c r="AU152" s="304"/>
      <c r="AV152" s="304"/>
    </row>
    <row r="153" spans="1:48" ht="12.75">
      <c r="A153" s="304"/>
      <c r="B153" s="304"/>
      <c r="C153" s="304"/>
      <c r="D153" s="304"/>
      <c r="E153" s="304"/>
      <c r="F153" s="304"/>
      <c r="G153" s="304"/>
      <c r="H153" s="304"/>
      <c r="I153" s="304"/>
      <c r="J153" s="304"/>
      <c r="K153" s="304"/>
      <c r="L153" s="304"/>
      <c r="M153" s="304"/>
      <c r="N153" s="304"/>
      <c r="O153" s="304"/>
      <c r="P153" s="304"/>
      <c r="Q153" s="304"/>
      <c r="R153" s="304"/>
      <c r="S153" s="304"/>
      <c r="T153" s="304"/>
      <c r="U153" s="304"/>
      <c r="V153" s="304"/>
      <c r="W153" s="304"/>
      <c r="X153" s="304"/>
      <c r="Y153" s="304"/>
      <c r="Z153" s="304"/>
      <c r="AA153" s="304"/>
      <c r="AB153" s="304"/>
      <c r="AC153" s="304"/>
      <c r="AD153" s="304"/>
      <c r="AE153" s="304"/>
      <c r="AF153" s="304"/>
      <c r="AG153" s="304"/>
      <c r="AH153" s="304"/>
      <c r="AI153" s="304"/>
      <c r="AJ153" s="304"/>
      <c r="AK153" s="304"/>
      <c r="AL153" s="304"/>
      <c r="AM153" s="304"/>
      <c r="AN153" s="304"/>
      <c r="AO153" s="304"/>
      <c r="AP153" s="304"/>
      <c r="AQ153" s="304"/>
      <c r="AR153" s="304"/>
      <c r="AS153" s="304"/>
      <c r="AT153" s="304"/>
      <c r="AU153" s="304"/>
      <c r="AV153" s="304"/>
    </row>
    <row r="154" spans="1:48" ht="12.75">
      <c r="A154" s="304"/>
      <c r="B154" s="304"/>
      <c r="C154" s="304"/>
      <c r="D154" s="304"/>
      <c r="E154" s="304"/>
      <c r="F154" s="304"/>
      <c r="G154" s="304"/>
      <c r="H154" s="304"/>
      <c r="I154" s="304"/>
      <c r="J154" s="304"/>
      <c r="K154" s="304"/>
      <c r="L154" s="304"/>
      <c r="M154" s="304"/>
      <c r="N154" s="304"/>
      <c r="O154" s="304"/>
      <c r="P154" s="304"/>
      <c r="Q154" s="304"/>
      <c r="R154" s="304"/>
      <c r="S154" s="304"/>
      <c r="T154" s="304"/>
      <c r="U154" s="304"/>
      <c r="V154" s="304"/>
      <c r="W154" s="304"/>
      <c r="X154" s="304"/>
      <c r="Y154" s="304"/>
      <c r="Z154" s="304"/>
      <c r="AA154" s="304"/>
      <c r="AB154" s="304"/>
      <c r="AC154" s="304"/>
      <c r="AD154" s="304"/>
      <c r="AE154" s="304"/>
      <c r="AF154" s="304"/>
      <c r="AG154" s="304"/>
      <c r="AH154" s="304"/>
      <c r="AI154" s="304"/>
      <c r="AJ154" s="304"/>
      <c r="AK154" s="304"/>
      <c r="AL154" s="304"/>
      <c r="AM154" s="304"/>
      <c r="AN154" s="304"/>
      <c r="AO154" s="304"/>
      <c r="AP154" s="304"/>
      <c r="AQ154" s="304"/>
      <c r="AR154" s="304"/>
      <c r="AS154" s="304"/>
      <c r="AT154" s="304"/>
      <c r="AU154" s="304"/>
      <c r="AV154" s="304"/>
    </row>
    <row r="155" spans="1:48" ht="12.75">
      <c r="A155" s="304"/>
      <c r="B155" s="304"/>
      <c r="C155" s="304"/>
      <c r="D155" s="304"/>
      <c r="E155" s="304"/>
      <c r="F155" s="304"/>
      <c r="G155" s="304"/>
      <c r="H155" s="304"/>
      <c r="I155" s="304"/>
      <c r="J155" s="304"/>
      <c r="K155" s="304"/>
      <c r="L155" s="304"/>
      <c r="M155" s="304"/>
      <c r="N155" s="304"/>
      <c r="O155" s="304"/>
      <c r="P155" s="304"/>
      <c r="Q155" s="304"/>
      <c r="R155" s="304"/>
      <c r="S155" s="304"/>
      <c r="T155" s="304"/>
      <c r="U155" s="304"/>
      <c r="V155" s="304"/>
      <c r="W155" s="304"/>
      <c r="X155" s="304"/>
      <c r="Y155" s="304"/>
      <c r="Z155" s="304"/>
      <c r="AA155" s="304"/>
      <c r="AB155" s="304"/>
      <c r="AC155" s="304"/>
      <c r="AD155" s="304"/>
      <c r="AE155" s="304"/>
      <c r="AF155" s="304"/>
      <c r="AG155" s="304"/>
      <c r="AH155" s="304"/>
      <c r="AI155" s="304"/>
      <c r="AJ155" s="304"/>
      <c r="AK155" s="304"/>
      <c r="AL155" s="304"/>
      <c r="AM155" s="304"/>
      <c r="AN155" s="304"/>
      <c r="AO155" s="304"/>
      <c r="AP155" s="304"/>
      <c r="AQ155" s="304"/>
      <c r="AR155" s="304"/>
      <c r="AS155" s="304"/>
      <c r="AT155" s="304"/>
      <c r="AU155" s="304"/>
      <c r="AV155" s="304"/>
    </row>
    <row r="156" spans="1:48" ht="12.75">
      <c r="A156" s="304"/>
      <c r="B156" s="304"/>
      <c r="C156" s="304"/>
      <c r="D156" s="304"/>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c r="AA156" s="304"/>
      <c r="AB156" s="304"/>
      <c r="AC156" s="304"/>
      <c r="AD156" s="304"/>
      <c r="AE156" s="304"/>
      <c r="AF156" s="304"/>
      <c r="AG156" s="304"/>
      <c r="AH156" s="304"/>
      <c r="AI156" s="304"/>
      <c r="AJ156" s="304"/>
      <c r="AK156" s="304"/>
      <c r="AL156" s="304"/>
      <c r="AM156" s="304"/>
      <c r="AN156" s="304"/>
      <c r="AO156" s="304"/>
      <c r="AP156" s="304"/>
      <c r="AQ156" s="304"/>
      <c r="AR156" s="304"/>
      <c r="AS156" s="304"/>
      <c r="AT156" s="304"/>
      <c r="AU156" s="304"/>
      <c r="AV156" s="304"/>
    </row>
    <row r="157" spans="1:48" ht="12.75">
      <c r="A157" s="304"/>
      <c r="B157" s="304"/>
      <c r="C157" s="304"/>
      <c r="D157" s="304"/>
      <c r="E157" s="304"/>
      <c r="F157" s="304"/>
      <c r="G157" s="304"/>
      <c r="H157" s="304"/>
      <c r="I157" s="304"/>
      <c r="J157" s="304"/>
      <c r="K157" s="304"/>
      <c r="L157" s="304"/>
      <c r="M157" s="304"/>
      <c r="N157" s="304"/>
      <c r="O157" s="304"/>
      <c r="P157" s="304"/>
      <c r="Q157" s="304"/>
      <c r="R157" s="304"/>
      <c r="S157" s="304"/>
      <c r="T157" s="304"/>
      <c r="U157" s="304"/>
      <c r="V157" s="304"/>
      <c r="W157" s="304"/>
      <c r="X157" s="304"/>
      <c r="Y157" s="304"/>
      <c r="Z157" s="304"/>
      <c r="AA157" s="304"/>
      <c r="AB157" s="304"/>
      <c r="AC157" s="304"/>
      <c r="AD157" s="304"/>
      <c r="AE157" s="304"/>
      <c r="AF157" s="304"/>
      <c r="AG157" s="304"/>
      <c r="AH157" s="304"/>
      <c r="AI157" s="304"/>
      <c r="AJ157" s="304"/>
      <c r="AK157" s="304"/>
      <c r="AL157" s="304"/>
      <c r="AM157" s="304"/>
      <c r="AN157" s="304"/>
      <c r="AO157" s="304"/>
      <c r="AP157" s="304"/>
      <c r="AQ157" s="304"/>
      <c r="AR157" s="304"/>
      <c r="AS157" s="304"/>
      <c r="AT157" s="304"/>
      <c r="AU157" s="304"/>
      <c r="AV157" s="304"/>
    </row>
    <row r="158" spans="1:48" ht="12.75">
      <c r="A158" s="304"/>
      <c r="B158" s="304"/>
      <c r="C158" s="304"/>
      <c r="D158" s="304"/>
      <c r="E158" s="304"/>
      <c r="F158" s="304"/>
      <c r="G158" s="304"/>
      <c r="H158" s="304"/>
      <c r="I158" s="304"/>
      <c r="J158" s="304"/>
      <c r="K158" s="304"/>
      <c r="L158" s="304"/>
      <c r="M158" s="304"/>
      <c r="N158" s="304"/>
      <c r="O158" s="304"/>
      <c r="P158" s="304"/>
      <c r="Q158" s="304"/>
      <c r="R158" s="304"/>
      <c r="S158" s="304"/>
      <c r="T158" s="304"/>
      <c r="U158" s="304"/>
      <c r="V158" s="304"/>
      <c r="W158" s="304"/>
      <c r="X158" s="304"/>
      <c r="Y158" s="304"/>
      <c r="Z158" s="304"/>
      <c r="AA158" s="304"/>
      <c r="AB158" s="304"/>
      <c r="AC158" s="304"/>
      <c r="AD158" s="304"/>
      <c r="AE158" s="304"/>
      <c r="AF158" s="304"/>
      <c r="AG158" s="304"/>
      <c r="AH158" s="304"/>
      <c r="AI158" s="304"/>
      <c r="AJ158" s="304"/>
      <c r="AK158" s="304"/>
      <c r="AL158" s="304"/>
      <c r="AM158" s="304"/>
      <c r="AN158" s="304"/>
      <c r="AO158" s="304"/>
      <c r="AP158" s="304"/>
      <c r="AQ158" s="304"/>
      <c r="AR158" s="304"/>
      <c r="AS158" s="304"/>
      <c r="AT158" s="304"/>
      <c r="AU158" s="304"/>
      <c r="AV158" s="304"/>
    </row>
    <row r="159" spans="1:48" ht="12.75">
      <c r="A159" s="304"/>
      <c r="B159" s="304"/>
      <c r="C159" s="304"/>
      <c r="D159" s="304"/>
      <c r="E159" s="304"/>
      <c r="F159" s="304"/>
      <c r="G159" s="304"/>
      <c r="H159" s="304"/>
      <c r="I159" s="304"/>
      <c r="J159" s="304"/>
      <c r="K159" s="304"/>
      <c r="L159" s="304"/>
      <c r="M159" s="304"/>
      <c r="N159" s="304"/>
      <c r="O159" s="304"/>
      <c r="P159" s="304"/>
      <c r="Q159" s="304"/>
      <c r="R159" s="304"/>
      <c r="S159" s="304"/>
      <c r="T159" s="304"/>
      <c r="U159" s="304"/>
      <c r="V159" s="304"/>
      <c r="W159" s="304"/>
      <c r="X159" s="304"/>
      <c r="Y159" s="304"/>
      <c r="Z159" s="304"/>
      <c r="AA159" s="304"/>
      <c r="AB159" s="304"/>
      <c r="AC159" s="304"/>
      <c r="AD159" s="304"/>
      <c r="AE159" s="304"/>
      <c r="AF159" s="304"/>
      <c r="AG159" s="304"/>
      <c r="AH159" s="304"/>
      <c r="AI159" s="304"/>
      <c r="AJ159" s="304"/>
      <c r="AK159" s="304"/>
      <c r="AL159" s="304"/>
      <c r="AM159" s="304"/>
      <c r="AN159" s="304"/>
      <c r="AO159" s="304"/>
      <c r="AP159" s="304"/>
      <c r="AQ159" s="304"/>
      <c r="AR159" s="304"/>
      <c r="AS159" s="304"/>
      <c r="AT159" s="304"/>
      <c r="AU159" s="304"/>
      <c r="AV159" s="304"/>
    </row>
    <row r="160" spans="1:48" ht="12.75">
      <c r="A160" s="304"/>
      <c r="B160" s="304"/>
      <c r="C160" s="304"/>
      <c r="D160" s="304"/>
      <c r="E160" s="304"/>
      <c r="F160" s="304"/>
      <c r="G160" s="304"/>
      <c r="H160" s="304"/>
      <c r="I160" s="304"/>
      <c r="J160" s="304"/>
      <c r="K160" s="304"/>
      <c r="L160" s="304"/>
      <c r="M160" s="304"/>
      <c r="N160" s="304"/>
      <c r="O160" s="304"/>
      <c r="P160" s="304"/>
      <c r="Q160" s="304"/>
      <c r="R160" s="304"/>
      <c r="S160" s="304"/>
      <c r="T160" s="304"/>
      <c r="U160" s="304"/>
      <c r="V160" s="304"/>
      <c r="W160" s="304"/>
      <c r="X160" s="304"/>
      <c r="Y160" s="304"/>
      <c r="Z160" s="304"/>
      <c r="AA160" s="304"/>
      <c r="AB160" s="304"/>
      <c r="AC160" s="304"/>
      <c r="AD160" s="304"/>
      <c r="AE160" s="304"/>
      <c r="AF160" s="304"/>
      <c r="AG160" s="304"/>
      <c r="AH160" s="304"/>
      <c r="AI160" s="304"/>
      <c r="AJ160" s="304"/>
      <c r="AK160" s="304"/>
      <c r="AL160" s="304"/>
      <c r="AM160" s="304"/>
      <c r="AN160" s="304"/>
      <c r="AO160" s="304"/>
      <c r="AP160" s="304"/>
      <c r="AQ160" s="304"/>
      <c r="AR160" s="304"/>
      <c r="AS160" s="304"/>
      <c r="AT160" s="304"/>
      <c r="AU160" s="304"/>
      <c r="AV160" s="304"/>
    </row>
    <row r="161" spans="1:48" ht="12.75">
      <c r="A161" s="304"/>
      <c r="B161" s="304"/>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E161" s="304"/>
      <c r="AF161" s="304"/>
      <c r="AG161" s="304"/>
      <c r="AH161" s="304"/>
      <c r="AI161" s="304"/>
      <c r="AJ161" s="304"/>
      <c r="AK161" s="304"/>
      <c r="AL161" s="304"/>
      <c r="AM161" s="304"/>
      <c r="AN161" s="304"/>
      <c r="AO161" s="304"/>
      <c r="AP161" s="304"/>
      <c r="AQ161" s="304"/>
      <c r="AR161" s="304"/>
      <c r="AS161" s="304"/>
      <c r="AT161" s="304"/>
      <c r="AU161" s="304"/>
      <c r="AV161" s="304"/>
    </row>
    <row r="162" spans="1:48" ht="12.75">
      <c r="A162" s="304"/>
      <c r="B162" s="304"/>
      <c r="C162" s="304"/>
      <c r="D162" s="304"/>
      <c r="E162" s="304"/>
      <c r="F162" s="304"/>
      <c r="G162" s="304"/>
      <c r="H162" s="304"/>
      <c r="I162" s="304"/>
      <c r="J162" s="304"/>
      <c r="K162" s="304"/>
      <c r="L162" s="304"/>
      <c r="M162" s="304"/>
      <c r="N162" s="304"/>
      <c r="O162" s="304"/>
      <c r="P162" s="304"/>
      <c r="Q162" s="304"/>
      <c r="R162" s="304"/>
      <c r="S162" s="304"/>
      <c r="T162" s="304"/>
      <c r="U162" s="304"/>
      <c r="V162" s="304"/>
      <c r="W162" s="304"/>
      <c r="X162" s="304"/>
      <c r="Y162" s="304"/>
      <c r="Z162" s="304"/>
      <c r="AA162" s="304"/>
      <c r="AB162" s="304"/>
      <c r="AC162" s="304"/>
      <c r="AD162" s="304"/>
      <c r="AE162" s="304"/>
      <c r="AF162" s="304"/>
      <c r="AG162" s="304"/>
      <c r="AH162" s="304"/>
      <c r="AI162" s="304"/>
      <c r="AJ162" s="304"/>
      <c r="AK162" s="304"/>
      <c r="AL162" s="304"/>
      <c r="AM162" s="304"/>
      <c r="AN162" s="304"/>
      <c r="AO162" s="304"/>
      <c r="AP162" s="304"/>
      <c r="AQ162" s="304"/>
      <c r="AR162" s="304"/>
      <c r="AS162" s="304"/>
      <c r="AT162" s="304"/>
      <c r="AU162" s="304"/>
      <c r="AV162" s="304"/>
    </row>
    <row r="163" spans="1:48" ht="12.75">
      <c r="A163" s="304"/>
      <c r="B163" s="304"/>
      <c r="C163" s="304"/>
      <c r="D163" s="304"/>
      <c r="E163" s="304"/>
      <c r="F163" s="304"/>
      <c r="G163" s="304"/>
      <c r="H163" s="304"/>
      <c r="I163" s="304"/>
      <c r="J163" s="304"/>
      <c r="K163" s="304"/>
      <c r="L163" s="304"/>
      <c r="M163" s="304"/>
      <c r="N163" s="304"/>
      <c r="O163" s="304"/>
      <c r="P163" s="304"/>
      <c r="Q163" s="304"/>
      <c r="R163" s="304"/>
      <c r="S163" s="304"/>
      <c r="T163" s="304"/>
      <c r="U163" s="304"/>
      <c r="V163" s="304"/>
      <c r="W163" s="304"/>
      <c r="X163" s="304"/>
      <c r="Y163" s="304"/>
      <c r="Z163" s="304"/>
      <c r="AA163" s="304"/>
      <c r="AB163" s="304"/>
      <c r="AC163" s="304"/>
      <c r="AD163" s="304"/>
      <c r="AE163" s="304"/>
      <c r="AF163" s="304"/>
      <c r="AG163" s="304"/>
      <c r="AH163" s="304"/>
      <c r="AI163" s="304"/>
      <c r="AJ163" s="304"/>
      <c r="AK163" s="304"/>
      <c r="AL163" s="304"/>
      <c r="AM163" s="304"/>
      <c r="AN163" s="304"/>
      <c r="AO163" s="304"/>
      <c r="AP163" s="304"/>
      <c r="AQ163" s="304"/>
      <c r="AR163" s="304"/>
      <c r="AS163" s="304"/>
      <c r="AT163" s="304"/>
      <c r="AU163" s="304"/>
      <c r="AV163" s="304"/>
    </row>
    <row r="164" spans="1:48" ht="12.75">
      <c r="A164" s="304"/>
      <c r="B164" s="304"/>
      <c r="C164" s="304"/>
      <c r="D164" s="304"/>
      <c r="E164" s="304"/>
      <c r="F164" s="304"/>
      <c r="G164" s="304"/>
      <c r="H164" s="304"/>
      <c r="I164" s="304"/>
      <c r="J164" s="304"/>
      <c r="K164" s="304"/>
      <c r="L164" s="304"/>
      <c r="M164" s="304"/>
      <c r="N164" s="304"/>
      <c r="O164" s="304"/>
      <c r="P164" s="304"/>
      <c r="Q164" s="304"/>
      <c r="R164" s="304"/>
      <c r="S164" s="304"/>
      <c r="T164" s="304"/>
      <c r="U164" s="304"/>
      <c r="V164" s="304"/>
      <c r="W164" s="304"/>
      <c r="X164" s="304"/>
      <c r="Y164" s="304"/>
      <c r="Z164" s="304"/>
      <c r="AA164" s="304"/>
      <c r="AB164" s="304"/>
      <c r="AC164" s="304"/>
      <c r="AD164" s="304"/>
      <c r="AE164" s="304"/>
      <c r="AF164" s="304"/>
      <c r="AG164" s="304"/>
      <c r="AH164" s="304"/>
      <c r="AI164" s="304"/>
      <c r="AJ164" s="304"/>
      <c r="AK164" s="304"/>
      <c r="AL164" s="304"/>
      <c r="AM164" s="304"/>
      <c r="AN164" s="304"/>
      <c r="AO164" s="304"/>
      <c r="AP164" s="304"/>
      <c r="AQ164" s="304"/>
      <c r="AR164" s="304"/>
      <c r="AS164" s="304"/>
      <c r="AT164" s="304"/>
      <c r="AU164" s="304"/>
      <c r="AV164" s="304"/>
    </row>
    <row r="165" spans="1:48" ht="12.75">
      <c r="A165" s="304"/>
      <c r="B165" s="304"/>
      <c r="C165" s="304"/>
      <c r="D165" s="304"/>
      <c r="E165" s="304"/>
      <c r="F165" s="304"/>
      <c r="G165" s="304"/>
      <c r="H165" s="304"/>
      <c r="I165" s="304"/>
      <c r="J165" s="304"/>
      <c r="K165" s="304"/>
      <c r="L165" s="304"/>
      <c r="M165" s="304"/>
      <c r="N165" s="304"/>
      <c r="O165" s="304"/>
      <c r="P165" s="304"/>
      <c r="Q165" s="304"/>
      <c r="R165" s="304"/>
      <c r="S165" s="304"/>
      <c r="T165" s="304"/>
      <c r="U165" s="304"/>
      <c r="V165" s="304"/>
      <c r="W165" s="304"/>
      <c r="X165" s="304"/>
      <c r="Y165" s="304"/>
      <c r="Z165" s="304"/>
      <c r="AA165" s="304"/>
      <c r="AB165" s="304"/>
      <c r="AC165" s="304"/>
      <c r="AD165" s="304"/>
      <c r="AE165" s="304"/>
      <c r="AF165" s="304"/>
      <c r="AG165" s="304"/>
      <c r="AH165" s="304"/>
      <c r="AI165" s="304"/>
      <c r="AJ165" s="304"/>
      <c r="AK165" s="304"/>
      <c r="AL165" s="304"/>
      <c r="AM165" s="304"/>
      <c r="AN165" s="304"/>
      <c r="AO165" s="304"/>
      <c r="AP165" s="304"/>
      <c r="AQ165" s="304"/>
      <c r="AR165" s="304"/>
      <c r="AS165" s="304"/>
      <c r="AT165" s="304"/>
      <c r="AU165" s="304"/>
      <c r="AV165" s="304"/>
    </row>
    <row r="166" spans="1:48" ht="12.75">
      <c r="A166" s="304"/>
      <c r="B166" s="304"/>
      <c r="C166" s="304"/>
      <c r="D166" s="304"/>
      <c r="E166" s="304"/>
      <c r="F166" s="304"/>
      <c r="G166" s="304"/>
      <c r="H166" s="304"/>
      <c r="I166" s="304"/>
      <c r="J166" s="304"/>
      <c r="K166" s="304"/>
      <c r="L166" s="304"/>
      <c r="M166" s="304"/>
      <c r="N166" s="304"/>
      <c r="O166" s="304"/>
      <c r="P166" s="304"/>
      <c r="Q166" s="304"/>
      <c r="R166" s="304"/>
      <c r="S166" s="304"/>
      <c r="T166" s="304"/>
      <c r="U166" s="304"/>
      <c r="V166" s="304"/>
      <c r="W166" s="304"/>
      <c r="X166" s="304"/>
      <c r="Y166" s="304"/>
      <c r="Z166" s="304"/>
      <c r="AA166" s="304"/>
      <c r="AB166" s="304"/>
      <c r="AC166" s="304"/>
      <c r="AD166" s="304"/>
      <c r="AE166" s="304"/>
      <c r="AF166" s="304"/>
      <c r="AG166" s="304"/>
      <c r="AH166" s="304"/>
      <c r="AI166" s="304"/>
      <c r="AJ166" s="304"/>
      <c r="AK166" s="304"/>
      <c r="AL166" s="304"/>
      <c r="AM166" s="304"/>
      <c r="AN166" s="304"/>
      <c r="AO166" s="304"/>
      <c r="AP166" s="304"/>
      <c r="AQ166" s="304"/>
      <c r="AR166" s="304"/>
      <c r="AS166" s="304"/>
      <c r="AT166" s="304"/>
      <c r="AU166" s="304"/>
      <c r="AV166" s="304"/>
    </row>
    <row r="167" spans="1:48" ht="12.75">
      <c r="A167" s="304"/>
      <c r="B167" s="304"/>
      <c r="C167" s="304"/>
      <c r="D167" s="304"/>
      <c r="E167" s="304"/>
      <c r="F167" s="304"/>
      <c r="G167" s="304"/>
      <c r="H167" s="304"/>
      <c r="I167" s="304"/>
      <c r="J167" s="304"/>
      <c r="K167" s="304"/>
      <c r="L167" s="304"/>
      <c r="M167" s="304"/>
      <c r="N167" s="304"/>
      <c r="O167" s="304"/>
      <c r="P167" s="304"/>
      <c r="Q167" s="304"/>
      <c r="R167" s="304"/>
      <c r="S167" s="304"/>
      <c r="T167" s="304"/>
      <c r="U167" s="304"/>
      <c r="V167" s="304"/>
      <c r="W167" s="304"/>
      <c r="X167" s="304"/>
      <c r="Y167" s="304"/>
      <c r="Z167" s="304"/>
      <c r="AA167" s="304"/>
      <c r="AB167" s="304"/>
      <c r="AC167" s="304"/>
      <c r="AD167" s="304"/>
      <c r="AE167" s="304"/>
      <c r="AF167" s="304"/>
      <c r="AG167" s="304"/>
      <c r="AH167" s="304"/>
      <c r="AI167" s="304"/>
      <c r="AJ167" s="304"/>
      <c r="AK167" s="304"/>
      <c r="AL167" s="304"/>
      <c r="AM167" s="304"/>
      <c r="AN167" s="304"/>
      <c r="AO167" s="304"/>
      <c r="AP167" s="304"/>
      <c r="AQ167" s="304"/>
      <c r="AR167" s="304"/>
      <c r="AS167" s="304"/>
      <c r="AT167" s="304"/>
      <c r="AU167" s="304"/>
      <c r="AV167" s="304"/>
    </row>
    <row r="168" spans="1:48" ht="12.75">
      <c r="A168" s="304"/>
      <c r="B168" s="304"/>
      <c r="C168" s="304"/>
      <c r="D168" s="304"/>
      <c r="E168" s="304"/>
      <c r="F168" s="304"/>
      <c r="G168" s="304"/>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row>
    <row r="169" spans="1:48" ht="12.75">
      <c r="A169" s="304"/>
      <c r="B169" s="304"/>
      <c r="C169" s="304"/>
      <c r="D169" s="304"/>
      <c r="E169" s="304"/>
      <c r="F169" s="304"/>
      <c r="G169" s="304"/>
      <c r="H169" s="304"/>
      <c r="I169" s="304"/>
      <c r="J169" s="304"/>
      <c r="K169" s="304"/>
      <c r="L169" s="304"/>
      <c r="M169" s="304"/>
      <c r="N169" s="304"/>
      <c r="O169" s="304"/>
      <c r="P169" s="304"/>
      <c r="Q169" s="304"/>
      <c r="R169" s="304"/>
      <c r="S169" s="304"/>
      <c r="T169" s="304"/>
      <c r="U169" s="304"/>
      <c r="V169" s="304"/>
      <c r="W169" s="304"/>
      <c r="X169" s="304"/>
      <c r="Y169" s="304"/>
      <c r="Z169" s="304"/>
      <c r="AA169" s="304"/>
      <c r="AB169" s="304"/>
      <c r="AC169" s="304"/>
      <c r="AD169" s="304"/>
      <c r="AE169" s="304"/>
      <c r="AF169" s="304"/>
      <c r="AG169" s="304"/>
      <c r="AH169" s="304"/>
      <c r="AI169" s="304"/>
      <c r="AJ169" s="304"/>
      <c r="AK169" s="304"/>
      <c r="AL169" s="304"/>
      <c r="AM169" s="304"/>
      <c r="AN169" s="304"/>
      <c r="AO169" s="304"/>
      <c r="AP169" s="304"/>
      <c r="AQ169" s="304"/>
      <c r="AR169" s="304"/>
      <c r="AS169" s="304"/>
      <c r="AT169" s="304"/>
      <c r="AU169" s="304"/>
      <c r="AV169" s="304"/>
    </row>
    <row r="170" spans="1:48" ht="12.75">
      <c r="A170" s="304"/>
      <c r="B170" s="304"/>
      <c r="C170" s="304"/>
      <c r="D170" s="304"/>
      <c r="E170" s="304"/>
      <c r="F170" s="304"/>
      <c r="G170" s="304"/>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304"/>
      <c r="AL170" s="304"/>
      <c r="AM170" s="304"/>
      <c r="AN170" s="304"/>
      <c r="AO170" s="304"/>
      <c r="AP170" s="304"/>
      <c r="AQ170" s="304"/>
      <c r="AR170" s="304"/>
      <c r="AS170" s="304"/>
      <c r="AT170" s="304"/>
      <c r="AU170" s="304"/>
      <c r="AV170" s="304"/>
    </row>
    <row r="171" spans="1:48" ht="12.75">
      <c r="A171" s="304"/>
      <c r="B171" s="304"/>
      <c r="C171" s="304"/>
      <c r="D171" s="304"/>
      <c r="E171" s="304"/>
      <c r="F171" s="304"/>
      <c r="G171" s="304"/>
      <c r="H171" s="304"/>
      <c r="I171" s="304"/>
      <c r="J171" s="304"/>
      <c r="K171" s="304"/>
      <c r="L171" s="304"/>
      <c r="M171" s="304"/>
      <c r="N171" s="304"/>
      <c r="O171" s="304"/>
      <c r="P171" s="304"/>
      <c r="Q171" s="304"/>
      <c r="R171" s="304"/>
      <c r="S171" s="304"/>
      <c r="T171" s="304"/>
      <c r="U171" s="304"/>
      <c r="V171" s="304"/>
      <c r="W171" s="304"/>
      <c r="X171" s="304"/>
      <c r="Y171" s="304"/>
      <c r="Z171" s="304"/>
      <c r="AA171" s="304"/>
      <c r="AB171" s="304"/>
      <c r="AC171" s="304"/>
      <c r="AD171" s="304"/>
      <c r="AE171" s="304"/>
      <c r="AF171" s="304"/>
      <c r="AG171" s="304"/>
      <c r="AH171" s="304"/>
      <c r="AI171" s="304"/>
      <c r="AJ171" s="304"/>
      <c r="AK171" s="304"/>
      <c r="AL171" s="304"/>
      <c r="AM171" s="304"/>
      <c r="AN171" s="304"/>
      <c r="AO171" s="304"/>
      <c r="AP171" s="304"/>
      <c r="AQ171" s="304"/>
      <c r="AR171" s="304"/>
      <c r="AS171" s="304"/>
      <c r="AT171" s="304"/>
      <c r="AU171" s="304"/>
      <c r="AV171" s="304"/>
    </row>
    <row r="172" spans="1:48" ht="12.75">
      <c r="A172" s="304"/>
      <c r="B172" s="304"/>
      <c r="C172" s="304"/>
      <c r="D172" s="304"/>
      <c r="E172" s="304"/>
      <c r="F172" s="304"/>
      <c r="G172" s="304"/>
      <c r="H172" s="304"/>
      <c r="I172" s="304"/>
      <c r="J172" s="304"/>
      <c r="K172" s="304"/>
      <c r="L172" s="304"/>
      <c r="M172" s="304"/>
      <c r="N172" s="304"/>
      <c r="O172" s="304"/>
      <c r="P172" s="304"/>
      <c r="Q172" s="304"/>
      <c r="R172" s="304"/>
      <c r="S172" s="304"/>
      <c r="T172" s="304"/>
      <c r="U172" s="304"/>
      <c r="V172" s="304"/>
      <c r="W172" s="304"/>
      <c r="X172" s="304"/>
      <c r="Y172" s="304"/>
      <c r="Z172" s="304"/>
      <c r="AA172" s="304"/>
      <c r="AB172" s="304"/>
      <c r="AC172" s="304"/>
      <c r="AD172" s="304"/>
      <c r="AE172" s="304"/>
      <c r="AF172" s="304"/>
      <c r="AG172" s="304"/>
      <c r="AH172" s="304"/>
      <c r="AI172" s="304"/>
      <c r="AJ172" s="304"/>
      <c r="AK172" s="304"/>
      <c r="AL172" s="304"/>
      <c r="AM172" s="304"/>
      <c r="AN172" s="304"/>
      <c r="AO172" s="304"/>
      <c r="AP172" s="304"/>
      <c r="AQ172" s="304"/>
      <c r="AR172" s="304"/>
      <c r="AS172" s="304"/>
      <c r="AT172" s="304"/>
      <c r="AU172" s="304"/>
      <c r="AV172" s="304"/>
    </row>
    <row r="173" spans="1:48" ht="12.75">
      <c r="A173" s="304"/>
      <c r="B173" s="304"/>
      <c r="C173" s="304"/>
      <c r="D173" s="304"/>
      <c r="E173" s="304"/>
      <c r="F173" s="304"/>
      <c r="G173" s="304"/>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304"/>
      <c r="AO173" s="304"/>
      <c r="AP173" s="304"/>
      <c r="AQ173" s="304"/>
      <c r="AR173" s="304"/>
      <c r="AS173" s="304"/>
      <c r="AT173" s="304"/>
      <c r="AU173" s="304"/>
      <c r="AV173" s="304"/>
    </row>
    <row r="174" spans="1:48" ht="12.75">
      <c r="A174" s="304"/>
      <c r="B174" s="304"/>
      <c r="C174" s="304"/>
      <c r="D174" s="304"/>
      <c r="E174" s="304"/>
      <c r="F174" s="304"/>
      <c r="G174" s="304"/>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304"/>
      <c r="AL174" s="304"/>
      <c r="AM174" s="304"/>
      <c r="AN174" s="304"/>
      <c r="AO174" s="304"/>
      <c r="AP174" s="304"/>
      <c r="AQ174" s="304"/>
      <c r="AR174" s="304"/>
      <c r="AS174" s="304"/>
      <c r="AT174" s="304"/>
      <c r="AU174" s="304"/>
      <c r="AV174" s="304"/>
    </row>
    <row r="175" spans="1:48" ht="12.75">
      <c r="A175" s="304"/>
      <c r="B175" s="304"/>
      <c r="C175" s="304"/>
      <c r="D175" s="304"/>
      <c r="E175" s="304"/>
      <c r="F175" s="304"/>
      <c r="G175" s="304"/>
      <c r="H175" s="304"/>
      <c r="I175" s="304"/>
      <c r="J175" s="304"/>
      <c r="K175" s="304"/>
      <c r="L175" s="304"/>
      <c r="M175" s="304"/>
      <c r="N175" s="304"/>
      <c r="O175" s="304"/>
      <c r="P175" s="304"/>
      <c r="Q175" s="304"/>
      <c r="R175" s="304"/>
      <c r="S175" s="304"/>
      <c r="T175" s="304"/>
      <c r="U175" s="304"/>
      <c r="V175" s="304"/>
      <c r="W175" s="304"/>
      <c r="X175" s="304"/>
      <c r="Y175" s="304"/>
      <c r="Z175" s="304"/>
      <c r="AA175" s="304"/>
      <c r="AB175" s="304"/>
      <c r="AC175" s="304"/>
      <c r="AD175" s="304"/>
      <c r="AE175" s="304"/>
      <c r="AF175" s="304"/>
      <c r="AG175" s="304"/>
      <c r="AH175" s="304"/>
      <c r="AI175" s="304"/>
      <c r="AJ175" s="304"/>
      <c r="AK175" s="304"/>
      <c r="AL175" s="304"/>
      <c r="AM175" s="304"/>
      <c r="AN175" s="304"/>
      <c r="AO175" s="304"/>
      <c r="AP175" s="304"/>
      <c r="AQ175" s="304"/>
      <c r="AR175" s="304"/>
      <c r="AS175" s="304"/>
      <c r="AT175" s="304"/>
      <c r="AU175" s="304"/>
      <c r="AV175" s="304"/>
    </row>
    <row r="176" spans="1:48" ht="12.75">
      <c r="A176" s="304"/>
      <c r="B176" s="304"/>
      <c r="C176" s="304"/>
      <c r="D176" s="304"/>
      <c r="E176" s="304"/>
      <c r="F176" s="304"/>
      <c r="G176" s="304"/>
      <c r="H176" s="304"/>
      <c r="I176" s="304"/>
      <c r="J176" s="304"/>
      <c r="K176" s="304"/>
      <c r="L176" s="304"/>
      <c r="M176" s="304"/>
      <c r="N176" s="304"/>
      <c r="O176" s="304"/>
      <c r="P176" s="304"/>
      <c r="Q176" s="304"/>
      <c r="R176" s="304"/>
      <c r="S176" s="304"/>
      <c r="T176" s="304"/>
      <c r="U176" s="304"/>
      <c r="V176" s="304"/>
      <c r="W176" s="304"/>
      <c r="X176" s="304"/>
      <c r="Y176" s="304"/>
      <c r="Z176" s="304"/>
      <c r="AA176" s="304"/>
      <c r="AB176" s="304"/>
      <c r="AC176" s="304"/>
      <c r="AD176" s="304"/>
      <c r="AE176" s="304"/>
      <c r="AF176" s="304"/>
      <c r="AG176" s="304"/>
      <c r="AH176" s="304"/>
      <c r="AI176" s="304"/>
      <c r="AJ176" s="304"/>
      <c r="AK176" s="304"/>
      <c r="AL176" s="304"/>
      <c r="AM176" s="304"/>
      <c r="AN176" s="304"/>
      <c r="AO176" s="304"/>
      <c r="AP176" s="304"/>
      <c r="AQ176" s="304"/>
      <c r="AR176" s="304"/>
      <c r="AS176" s="304"/>
      <c r="AT176" s="304"/>
      <c r="AU176" s="304"/>
      <c r="AV176" s="304"/>
    </row>
    <row r="177" spans="1:48" ht="12.75">
      <c r="A177" s="304"/>
      <c r="B177" s="304"/>
      <c r="C177" s="304"/>
      <c r="D177" s="304"/>
      <c r="E177" s="304"/>
      <c r="F177" s="304"/>
      <c r="G177" s="304"/>
      <c r="H177" s="304"/>
      <c r="I177" s="304"/>
      <c r="J177" s="304"/>
      <c r="K177" s="304"/>
      <c r="L177" s="304"/>
      <c r="M177" s="304"/>
      <c r="N177" s="304"/>
      <c r="O177" s="304"/>
      <c r="P177" s="304"/>
      <c r="Q177" s="304"/>
      <c r="R177" s="304"/>
      <c r="S177" s="304"/>
      <c r="T177" s="304"/>
      <c r="U177" s="304"/>
      <c r="V177" s="304"/>
      <c r="W177" s="304"/>
      <c r="X177" s="304"/>
      <c r="Y177" s="304"/>
      <c r="Z177" s="304"/>
      <c r="AA177" s="304"/>
      <c r="AB177" s="304"/>
      <c r="AC177" s="304"/>
      <c r="AD177" s="304"/>
      <c r="AE177" s="304"/>
      <c r="AF177" s="304"/>
      <c r="AG177" s="304"/>
      <c r="AH177" s="304"/>
      <c r="AI177" s="304"/>
      <c r="AJ177" s="304"/>
      <c r="AK177" s="304"/>
      <c r="AL177" s="304"/>
      <c r="AM177" s="304"/>
      <c r="AN177" s="304"/>
      <c r="AO177" s="304"/>
      <c r="AP177" s="304"/>
      <c r="AQ177" s="304"/>
      <c r="AR177" s="304"/>
      <c r="AS177" s="304"/>
      <c r="AT177" s="304"/>
      <c r="AU177" s="304"/>
      <c r="AV177" s="304"/>
    </row>
    <row r="178" spans="1:48" ht="12.75">
      <c r="A178" s="304"/>
      <c r="B178" s="304"/>
      <c r="C178" s="304"/>
      <c r="D178" s="304"/>
      <c r="E178" s="304"/>
      <c r="F178" s="304"/>
      <c r="G178" s="304"/>
      <c r="H178" s="304"/>
      <c r="I178" s="304"/>
      <c r="J178" s="304"/>
      <c r="K178" s="304"/>
      <c r="L178" s="304"/>
      <c r="M178" s="304"/>
      <c r="N178" s="304"/>
      <c r="O178" s="304"/>
      <c r="P178" s="304"/>
      <c r="Q178" s="304"/>
      <c r="R178" s="304"/>
      <c r="S178" s="304"/>
      <c r="T178" s="304"/>
      <c r="U178" s="304"/>
      <c r="V178" s="304"/>
      <c r="W178" s="304"/>
      <c r="X178" s="304"/>
      <c r="Y178" s="304"/>
      <c r="Z178" s="304"/>
      <c r="AA178" s="304"/>
      <c r="AB178" s="304"/>
      <c r="AC178" s="304"/>
      <c r="AD178" s="304"/>
      <c r="AE178" s="304"/>
      <c r="AF178" s="304"/>
      <c r="AG178" s="304"/>
      <c r="AH178" s="304"/>
      <c r="AI178" s="304"/>
      <c r="AJ178" s="304"/>
      <c r="AK178" s="304"/>
      <c r="AL178" s="304"/>
      <c r="AM178" s="304"/>
      <c r="AN178" s="304"/>
      <c r="AO178" s="304"/>
      <c r="AP178" s="304"/>
      <c r="AQ178" s="304"/>
      <c r="AR178" s="304"/>
      <c r="AS178" s="304"/>
      <c r="AT178" s="304"/>
      <c r="AU178" s="304"/>
      <c r="AV178" s="304"/>
    </row>
    <row r="179" spans="1:48" ht="12.75">
      <c r="A179" s="304"/>
      <c r="B179" s="304"/>
      <c r="C179" s="304"/>
      <c r="D179" s="304"/>
      <c r="E179" s="304"/>
      <c r="F179" s="304"/>
      <c r="G179" s="304"/>
      <c r="H179" s="304"/>
      <c r="I179" s="304"/>
      <c r="J179" s="304"/>
      <c r="K179" s="304"/>
      <c r="L179" s="304"/>
      <c r="M179" s="304"/>
      <c r="N179" s="304"/>
      <c r="O179" s="304"/>
      <c r="P179" s="304"/>
      <c r="Q179" s="304"/>
      <c r="R179" s="304"/>
      <c r="S179" s="304"/>
      <c r="T179" s="304"/>
      <c r="U179" s="304"/>
      <c r="V179" s="304"/>
      <c r="W179" s="304"/>
      <c r="X179" s="304"/>
      <c r="Y179" s="304"/>
      <c r="Z179" s="304"/>
      <c r="AA179" s="304"/>
      <c r="AB179" s="304"/>
      <c r="AC179" s="304"/>
      <c r="AD179" s="304"/>
      <c r="AE179" s="304"/>
      <c r="AF179" s="304"/>
      <c r="AG179" s="304"/>
      <c r="AH179" s="304"/>
      <c r="AI179" s="304"/>
      <c r="AJ179" s="304"/>
      <c r="AK179" s="304"/>
      <c r="AL179" s="304"/>
      <c r="AM179" s="304"/>
      <c r="AN179" s="304"/>
      <c r="AO179" s="304"/>
      <c r="AP179" s="304"/>
      <c r="AQ179" s="304"/>
      <c r="AR179" s="304"/>
      <c r="AS179" s="304"/>
      <c r="AT179" s="304"/>
      <c r="AU179" s="304"/>
      <c r="AV179" s="304"/>
    </row>
    <row r="180" spans="1:48" ht="12.75">
      <c r="A180" s="304"/>
      <c r="B180" s="304"/>
      <c r="C180" s="304"/>
      <c r="D180" s="304"/>
      <c r="E180" s="304"/>
      <c r="F180" s="304"/>
      <c r="G180" s="304"/>
      <c r="H180" s="304"/>
      <c r="I180" s="304"/>
      <c r="J180" s="304"/>
      <c r="K180" s="304"/>
      <c r="L180" s="304"/>
      <c r="M180" s="304"/>
      <c r="N180" s="304"/>
      <c r="O180" s="304"/>
      <c r="P180" s="304"/>
      <c r="Q180" s="304"/>
      <c r="R180" s="304"/>
      <c r="S180" s="304"/>
      <c r="T180" s="304"/>
      <c r="U180" s="304"/>
      <c r="V180" s="304"/>
      <c r="W180" s="304"/>
      <c r="X180" s="304"/>
      <c r="Y180" s="304"/>
      <c r="Z180" s="304"/>
      <c r="AA180" s="304"/>
      <c r="AB180" s="304"/>
      <c r="AC180" s="304"/>
      <c r="AD180" s="304"/>
      <c r="AE180" s="304"/>
      <c r="AF180" s="304"/>
      <c r="AG180" s="304"/>
      <c r="AH180" s="304"/>
      <c r="AI180" s="304"/>
      <c r="AJ180" s="304"/>
      <c r="AK180" s="304"/>
      <c r="AL180" s="304"/>
      <c r="AM180" s="304"/>
      <c r="AN180" s="304"/>
      <c r="AO180" s="304"/>
      <c r="AP180" s="304"/>
      <c r="AQ180" s="304"/>
      <c r="AR180" s="304"/>
      <c r="AS180" s="304"/>
      <c r="AT180" s="304"/>
      <c r="AU180" s="304"/>
      <c r="AV180" s="304"/>
    </row>
    <row r="181" spans="1:48" ht="12.75">
      <c r="A181" s="304"/>
      <c r="B181" s="304"/>
      <c r="C181" s="304"/>
      <c r="D181" s="304"/>
      <c r="E181" s="304"/>
      <c r="F181" s="304"/>
      <c r="G181" s="304"/>
      <c r="H181" s="304"/>
      <c r="I181" s="304"/>
      <c r="J181" s="304"/>
      <c r="K181" s="304"/>
      <c r="L181" s="304"/>
      <c r="M181" s="304"/>
      <c r="N181" s="304"/>
      <c r="O181" s="304"/>
      <c r="P181" s="304"/>
      <c r="Q181" s="304"/>
      <c r="R181" s="304"/>
      <c r="S181" s="304"/>
      <c r="T181" s="304"/>
      <c r="U181" s="304"/>
      <c r="V181" s="304"/>
      <c r="W181" s="304"/>
      <c r="X181" s="304"/>
      <c r="Y181" s="304"/>
      <c r="Z181" s="304"/>
      <c r="AA181" s="304"/>
      <c r="AB181" s="304"/>
      <c r="AC181" s="304"/>
      <c r="AD181" s="304"/>
      <c r="AE181" s="304"/>
      <c r="AF181" s="304"/>
      <c r="AG181" s="304"/>
      <c r="AH181" s="304"/>
      <c r="AI181" s="304"/>
      <c r="AJ181" s="304"/>
      <c r="AK181" s="304"/>
      <c r="AL181" s="304"/>
      <c r="AM181" s="304"/>
      <c r="AN181" s="304"/>
      <c r="AO181" s="304"/>
      <c r="AP181" s="304"/>
      <c r="AQ181" s="304"/>
      <c r="AR181" s="304"/>
      <c r="AS181" s="304"/>
      <c r="AT181" s="304"/>
      <c r="AU181" s="304"/>
      <c r="AV181" s="304"/>
    </row>
    <row r="182" spans="1:48" ht="12.75">
      <c r="A182" s="304"/>
      <c r="B182" s="304"/>
      <c r="C182" s="304"/>
      <c r="D182" s="304"/>
      <c r="E182" s="304"/>
      <c r="F182" s="304"/>
      <c r="G182" s="304"/>
      <c r="H182" s="304"/>
      <c r="I182" s="304"/>
      <c r="J182" s="304"/>
      <c r="K182" s="304"/>
      <c r="L182" s="304"/>
      <c r="M182" s="304"/>
      <c r="N182" s="304"/>
      <c r="O182" s="304"/>
      <c r="P182" s="304"/>
      <c r="Q182" s="304"/>
      <c r="R182" s="304"/>
      <c r="S182" s="304"/>
      <c r="T182" s="304"/>
      <c r="U182" s="304"/>
      <c r="V182" s="304"/>
      <c r="W182" s="304"/>
      <c r="X182" s="304"/>
      <c r="Y182" s="304"/>
      <c r="Z182" s="304"/>
      <c r="AA182" s="304"/>
      <c r="AB182" s="304"/>
      <c r="AC182" s="304"/>
      <c r="AD182" s="304"/>
      <c r="AE182" s="304"/>
      <c r="AF182" s="304"/>
      <c r="AG182" s="304"/>
      <c r="AH182" s="304"/>
      <c r="AI182" s="304"/>
      <c r="AJ182" s="304"/>
      <c r="AK182" s="304"/>
      <c r="AL182" s="304"/>
      <c r="AM182" s="304"/>
      <c r="AN182" s="304"/>
      <c r="AO182" s="304"/>
      <c r="AP182" s="304"/>
      <c r="AQ182" s="304"/>
      <c r="AR182" s="304"/>
      <c r="AS182" s="304"/>
      <c r="AT182" s="304"/>
      <c r="AU182" s="304"/>
      <c r="AV182" s="304"/>
    </row>
    <row r="183" spans="1:48" ht="12.75">
      <c r="A183" s="304"/>
      <c r="B183" s="304"/>
      <c r="C183" s="304"/>
      <c r="D183" s="304"/>
      <c r="E183" s="304"/>
      <c r="F183" s="304"/>
      <c r="G183" s="304"/>
      <c r="H183" s="304"/>
      <c r="I183" s="304"/>
      <c r="J183" s="304"/>
      <c r="K183" s="304"/>
      <c r="L183" s="304"/>
      <c r="M183" s="304"/>
      <c r="N183" s="304"/>
      <c r="O183" s="304"/>
      <c r="P183" s="304"/>
      <c r="Q183" s="304"/>
      <c r="R183" s="304"/>
      <c r="S183" s="304"/>
      <c r="T183" s="304"/>
      <c r="U183" s="304"/>
      <c r="V183" s="304"/>
      <c r="W183" s="304"/>
      <c r="X183" s="304"/>
      <c r="Y183" s="304"/>
      <c r="Z183" s="304"/>
      <c r="AA183" s="304"/>
      <c r="AB183" s="304"/>
      <c r="AC183" s="304"/>
      <c r="AD183" s="304"/>
      <c r="AE183" s="304"/>
      <c r="AF183" s="304"/>
      <c r="AG183" s="304"/>
      <c r="AH183" s="304"/>
      <c r="AI183" s="304"/>
      <c r="AJ183" s="304"/>
      <c r="AK183" s="304"/>
      <c r="AL183" s="304"/>
      <c r="AM183" s="304"/>
      <c r="AN183" s="304"/>
      <c r="AO183" s="304"/>
      <c r="AP183" s="304"/>
      <c r="AQ183" s="304"/>
      <c r="AR183" s="304"/>
      <c r="AS183" s="304"/>
      <c r="AT183" s="304"/>
      <c r="AU183" s="304"/>
      <c r="AV183" s="304"/>
    </row>
    <row r="184" spans="1:48" ht="12.75">
      <c r="A184" s="304"/>
      <c r="B184" s="304"/>
      <c r="C184" s="304"/>
      <c r="D184" s="304"/>
      <c r="E184" s="304"/>
      <c r="F184" s="304"/>
      <c r="G184" s="304"/>
      <c r="H184" s="304"/>
      <c r="I184" s="304"/>
      <c r="J184" s="304"/>
      <c r="K184" s="304"/>
      <c r="L184" s="304"/>
      <c r="M184" s="304"/>
      <c r="N184" s="304"/>
      <c r="O184" s="304"/>
      <c r="P184" s="304"/>
      <c r="Q184" s="304"/>
      <c r="R184" s="304"/>
      <c r="S184" s="304"/>
      <c r="T184" s="304"/>
      <c r="U184" s="304"/>
      <c r="V184" s="304"/>
      <c r="W184" s="304"/>
      <c r="X184" s="304"/>
      <c r="Y184" s="304"/>
      <c r="Z184" s="304"/>
      <c r="AA184" s="304"/>
      <c r="AB184" s="304"/>
      <c r="AC184" s="304"/>
      <c r="AD184" s="304"/>
      <c r="AE184" s="304"/>
      <c r="AF184" s="304"/>
      <c r="AG184" s="304"/>
      <c r="AH184" s="304"/>
      <c r="AI184" s="304"/>
      <c r="AJ184" s="304"/>
      <c r="AK184" s="304"/>
      <c r="AL184" s="304"/>
      <c r="AM184" s="304"/>
      <c r="AN184" s="304"/>
      <c r="AO184" s="304"/>
      <c r="AP184" s="304"/>
      <c r="AQ184" s="304"/>
      <c r="AR184" s="304"/>
      <c r="AS184" s="304"/>
      <c r="AT184" s="304"/>
      <c r="AU184" s="304"/>
      <c r="AV184" s="304"/>
    </row>
    <row r="185" spans="1:48" ht="12.75">
      <c r="A185" s="304"/>
      <c r="B185" s="304"/>
      <c r="C185" s="304"/>
      <c r="D185" s="304"/>
      <c r="E185" s="304"/>
      <c r="F185" s="304"/>
      <c r="G185" s="304"/>
      <c r="H185" s="304"/>
      <c r="I185" s="304"/>
      <c r="J185" s="304"/>
      <c r="K185" s="304"/>
      <c r="L185" s="304"/>
      <c r="M185" s="304"/>
      <c r="N185" s="304"/>
      <c r="O185" s="304"/>
      <c r="P185" s="304"/>
      <c r="Q185" s="304"/>
      <c r="R185" s="304"/>
      <c r="S185" s="304"/>
      <c r="T185" s="304"/>
      <c r="U185" s="304"/>
      <c r="V185" s="304"/>
      <c r="W185" s="304"/>
      <c r="X185" s="304"/>
      <c r="Y185" s="304"/>
      <c r="Z185" s="304"/>
      <c r="AA185" s="304"/>
      <c r="AB185" s="304"/>
      <c r="AC185" s="304"/>
      <c r="AD185" s="304"/>
      <c r="AE185" s="304"/>
      <c r="AF185" s="304"/>
      <c r="AG185" s="304"/>
      <c r="AH185" s="304"/>
      <c r="AI185" s="304"/>
      <c r="AJ185" s="304"/>
      <c r="AK185" s="304"/>
      <c r="AL185" s="304"/>
      <c r="AM185" s="304"/>
      <c r="AN185" s="304"/>
      <c r="AO185" s="304"/>
      <c r="AP185" s="304"/>
      <c r="AQ185" s="304"/>
      <c r="AR185" s="304"/>
      <c r="AS185" s="304"/>
      <c r="AT185" s="304"/>
      <c r="AU185" s="304"/>
      <c r="AV185" s="304"/>
    </row>
    <row r="186" spans="1:48" ht="12.75">
      <c r="A186" s="304"/>
      <c r="B186" s="304"/>
      <c r="C186" s="304"/>
      <c r="D186" s="304"/>
      <c r="E186" s="304"/>
      <c r="F186" s="304"/>
      <c r="G186" s="304"/>
      <c r="H186" s="304"/>
      <c r="I186" s="304"/>
      <c r="J186" s="304"/>
      <c r="K186" s="304"/>
      <c r="L186" s="304"/>
      <c r="M186" s="304"/>
      <c r="N186" s="304"/>
      <c r="O186" s="304"/>
      <c r="P186" s="304"/>
      <c r="Q186" s="304"/>
      <c r="R186" s="304"/>
      <c r="S186" s="304"/>
      <c r="T186" s="304"/>
      <c r="U186" s="304"/>
      <c r="V186" s="304"/>
      <c r="W186" s="304"/>
      <c r="X186" s="304"/>
      <c r="Y186" s="304"/>
      <c r="Z186" s="304"/>
      <c r="AA186" s="304"/>
      <c r="AB186" s="304"/>
      <c r="AC186" s="304"/>
      <c r="AD186" s="304"/>
      <c r="AE186" s="304"/>
      <c r="AF186" s="304"/>
      <c r="AG186" s="304"/>
      <c r="AH186" s="304"/>
      <c r="AI186" s="304"/>
      <c r="AJ186" s="304"/>
      <c r="AK186" s="304"/>
      <c r="AL186" s="304"/>
      <c r="AM186" s="304"/>
      <c r="AN186" s="304"/>
      <c r="AO186" s="304"/>
      <c r="AP186" s="304"/>
      <c r="AQ186" s="304"/>
      <c r="AR186" s="304"/>
      <c r="AS186" s="304"/>
      <c r="AT186" s="304"/>
      <c r="AU186" s="304"/>
      <c r="AV186" s="304"/>
    </row>
    <row r="187" spans="1:48" ht="12.75">
      <c r="A187" s="304"/>
      <c r="B187" s="304"/>
      <c r="C187" s="304"/>
      <c r="D187" s="304"/>
      <c r="E187" s="304"/>
      <c r="F187" s="304"/>
      <c r="G187" s="304"/>
      <c r="H187" s="304"/>
      <c r="I187" s="304"/>
      <c r="J187" s="304"/>
      <c r="K187" s="304"/>
      <c r="L187" s="304"/>
      <c r="M187" s="304"/>
      <c r="N187" s="304"/>
      <c r="O187" s="304"/>
      <c r="P187" s="304"/>
      <c r="Q187" s="304"/>
      <c r="R187" s="304"/>
      <c r="S187" s="304"/>
      <c r="T187" s="304"/>
      <c r="U187" s="304"/>
      <c r="V187" s="304"/>
      <c r="W187" s="304"/>
      <c r="X187" s="304"/>
      <c r="Y187" s="304"/>
      <c r="Z187" s="304"/>
      <c r="AA187" s="304"/>
      <c r="AB187" s="304"/>
      <c r="AC187" s="304"/>
      <c r="AD187" s="304"/>
      <c r="AE187" s="304"/>
      <c r="AF187" s="304"/>
      <c r="AG187" s="304"/>
      <c r="AH187" s="304"/>
      <c r="AI187" s="304"/>
      <c r="AJ187" s="304"/>
      <c r="AK187" s="304"/>
      <c r="AL187" s="304"/>
      <c r="AM187" s="304"/>
      <c r="AN187" s="304"/>
      <c r="AO187" s="304"/>
      <c r="AP187" s="304"/>
      <c r="AQ187" s="304"/>
      <c r="AR187" s="304"/>
      <c r="AS187" s="304"/>
      <c r="AT187" s="304"/>
      <c r="AU187" s="304"/>
      <c r="AV187" s="304"/>
    </row>
    <row r="188" spans="1:48" ht="12.75">
      <c r="A188" s="304"/>
      <c r="B188" s="304"/>
      <c r="C188" s="304"/>
      <c r="D188" s="304"/>
      <c r="E188" s="304"/>
      <c r="F188" s="304"/>
      <c r="G188" s="304"/>
      <c r="H188" s="304"/>
      <c r="I188" s="304"/>
      <c r="J188" s="304"/>
      <c r="K188" s="304"/>
      <c r="L188" s="304"/>
      <c r="M188" s="304"/>
      <c r="N188" s="304"/>
      <c r="O188" s="304"/>
      <c r="P188" s="304"/>
      <c r="Q188" s="304"/>
      <c r="R188" s="304"/>
      <c r="S188" s="304"/>
      <c r="T188" s="304"/>
      <c r="U188" s="304"/>
      <c r="V188" s="304"/>
      <c r="W188" s="304"/>
      <c r="X188" s="304"/>
      <c r="Y188" s="304"/>
      <c r="Z188" s="304"/>
      <c r="AA188" s="304"/>
      <c r="AB188" s="304"/>
      <c r="AC188" s="304"/>
      <c r="AD188" s="304"/>
      <c r="AE188" s="304"/>
      <c r="AF188" s="304"/>
      <c r="AG188" s="304"/>
      <c r="AH188" s="304"/>
      <c r="AI188" s="304"/>
      <c r="AJ188" s="304"/>
      <c r="AK188" s="304"/>
      <c r="AL188" s="304"/>
      <c r="AM188" s="304"/>
      <c r="AN188" s="304"/>
      <c r="AO188" s="304"/>
      <c r="AP188" s="304"/>
      <c r="AQ188" s="304"/>
      <c r="AR188" s="304"/>
      <c r="AS188" s="304"/>
      <c r="AT188" s="304"/>
      <c r="AU188" s="304"/>
      <c r="AV188" s="304"/>
    </row>
    <row r="189" spans="1:48" ht="12.75">
      <c r="A189" s="304"/>
      <c r="B189" s="304"/>
      <c r="C189" s="304"/>
      <c r="D189" s="304"/>
      <c r="E189" s="304"/>
      <c r="F189" s="304"/>
      <c r="G189" s="304"/>
      <c r="H189" s="304"/>
      <c r="I189" s="304"/>
      <c r="J189" s="304"/>
      <c r="K189" s="304"/>
      <c r="L189" s="304"/>
      <c r="M189" s="304"/>
      <c r="N189" s="304"/>
      <c r="O189" s="304"/>
      <c r="P189" s="304"/>
      <c r="Q189" s="304"/>
      <c r="R189" s="304"/>
      <c r="S189" s="304"/>
      <c r="T189" s="304"/>
      <c r="U189" s="304"/>
      <c r="V189" s="304"/>
      <c r="W189" s="304"/>
      <c r="X189" s="304"/>
      <c r="Y189" s="304"/>
      <c r="Z189" s="304"/>
      <c r="AA189" s="304"/>
      <c r="AB189" s="304"/>
      <c r="AC189" s="304"/>
      <c r="AD189" s="304"/>
      <c r="AE189" s="304"/>
      <c r="AF189" s="304"/>
      <c r="AG189" s="304"/>
      <c r="AH189" s="304"/>
      <c r="AI189" s="304"/>
      <c r="AJ189" s="304"/>
      <c r="AK189" s="304"/>
      <c r="AL189" s="304"/>
      <c r="AM189" s="304"/>
      <c r="AN189" s="304"/>
      <c r="AO189" s="304"/>
      <c r="AP189" s="304"/>
      <c r="AQ189" s="304"/>
      <c r="AR189" s="304"/>
      <c r="AS189" s="304"/>
      <c r="AT189" s="304"/>
      <c r="AU189" s="304"/>
      <c r="AV189" s="304"/>
    </row>
    <row r="190" spans="1:48" ht="12.75">
      <c r="A190" s="304"/>
      <c r="B190" s="304"/>
      <c r="C190" s="304"/>
      <c r="D190" s="304"/>
      <c r="E190" s="304"/>
      <c r="F190" s="304"/>
      <c r="G190" s="304"/>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row>
    <row r="191" spans="1:48" ht="12.75">
      <c r="A191" s="304"/>
      <c r="B191" s="304"/>
      <c r="C191" s="304"/>
      <c r="D191" s="304"/>
      <c r="E191" s="304"/>
      <c r="F191" s="304"/>
      <c r="G191" s="304"/>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row>
    <row r="192" spans="1:48" ht="12.75">
      <c r="A192" s="304"/>
      <c r="B192" s="304"/>
      <c r="C192" s="304"/>
      <c r="D192" s="304"/>
      <c r="E192" s="304"/>
      <c r="F192" s="304"/>
      <c r="G192" s="304"/>
      <c r="H192" s="304"/>
      <c r="I192" s="304"/>
      <c r="J192" s="304"/>
      <c r="K192" s="304"/>
      <c r="L192" s="304"/>
      <c r="M192" s="304"/>
      <c r="N192" s="304"/>
      <c r="O192" s="304"/>
      <c r="P192" s="304"/>
      <c r="Q192" s="304"/>
      <c r="R192" s="304"/>
      <c r="S192" s="304"/>
      <c r="T192" s="304"/>
      <c r="U192" s="304"/>
      <c r="V192" s="304"/>
      <c r="W192" s="304"/>
      <c r="X192" s="304"/>
      <c r="Y192" s="304"/>
      <c r="Z192" s="304"/>
      <c r="AA192" s="304"/>
      <c r="AB192" s="304"/>
      <c r="AC192" s="304"/>
      <c r="AD192" s="304"/>
      <c r="AE192" s="304"/>
      <c r="AF192" s="304"/>
      <c r="AG192" s="304"/>
      <c r="AH192" s="304"/>
      <c r="AI192" s="304"/>
      <c r="AJ192" s="304"/>
      <c r="AK192" s="304"/>
      <c r="AL192" s="304"/>
      <c r="AM192" s="304"/>
      <c r="AN192" s="304"/>
      <c r="AO192" s="304"/>
      <c r="AP192" s="304"/>
      <c r="AQ192" s="304"/>
      <c r="AR192" s="304"/>
      <c r="AS192" s="304"/>
      <c r="AT192" s="304"/>
      <c r="AU192" s="304"/>
      <c r="AV192" s="304"/>
    </row>
    <row r="193" spans="1:48" ht="12.75">
      <c r="A193" s="304"/>
      <c r="B193" s="304"/>
      <c r="C193" s="304"/>
      <c r="D193" s="304"/>
      <c r="E193" s="304"/>
      <c r="F193" s="304"/>
      <c r="G193" s="304"/>
      <c r="H193" s="304"/>
      <c r="I193" s="304"/>
      <c r="J193" s="304"/>
      <c r="K193" s="304"/>
      <c r="L193" s="304"/>
      <c r="M193" s="304"/>
      <c r="N193" s="304"/>
      <c r="O193" s="304"/>
      <c r="P193" s="304"/>
      <c r="Q193" s="304"/>
      <c r="R193" s="304"/>
      <c r="S193" s="304"/>
      <c r="T193" s="304"/>
      <c r="U193" s="304"/>
      <c r="V193" s="304"/>
      <c r="W193" s="304"/>
      <c r="X193" s="304"/>
      <c r="Y193" s="304"/>
      <c r="Z193" s="304"/>
      <c r="AA193" s="304"/>
      <c r="AB193" s="304"/>
      <c r="AC193" s="304"/>
      <c r="AD193" s="304"/>
      <c r="AE193" s="304"/>
      <c r="AF193" s="304"/>
      <c r="AG193" s="304"/>
      <c r="AH193" s="304"/>
      <c r="AI193" s="304"/>
      <c r="AJ193" s="304"/>
      <c r="AK193" s="304"/>
      <c r="AL193" s="304"/>
      <c r="AM193" s="304"/>
      <c r="AN193" s="304"/>
      <c r="AO193" s="304"/>
      <c r="AP193" s="304"/>
      <c r="AQ193" s="304"/>
      <c r="AR193" s="304"/>
      <c r="AS193" s="304"/>
      <c r="AT193" s="304"/>
      <c r="AU193" s="304"/>
      <c r="AV193" s="304"/>
    </row>
    <row r="194" spans="1:48" ht="12.75">
      <c r="A194" s="304"/>
      <c r="B194" s="304"/>
      <c r="C194" s="304"/>
      <c r="D194" s="304"/>
      <c r="E194" s="304"/>
      <c r="F194" s="304"/>
      <c r="G194" s="304"/>
      <c r="H194" s="304"/>
      <c r="I194" s="304"/>
      <c r="J194" s="304"/>
      <c r="K194" s="304"/>
      <c r="L194" s="304"/>
      <c r="M194" s="304"/>
      <c r="N194" s="304"/>
      <c r="O194" s="304"/>
      <c r="P194" s="304"/>
      <c r="Q194" s="304"/>
      <c r="R194" s="304"/>
      <c r="S194" s="304"/>
      <c r="T194" s="304"/>
      <c r="U194" s="304"/>
      <c r="V194" s="304"/>
      <c r="W194" s="304"/>
      <c r="X194" s="304"/>
      <c r="Y194" s="304"/>
      <c r="Z194" s="304"/>
      <c r="AA194" s="304"/>
      <c r="AB194" s="304"/>
      <c r="AC194" s="304"/>
      <c r="AD194" s="304"/>
      <c r="AE194" s="304"/>
      <c r="AF194" s="304"/>
      <c r="AG194" s="304"/>
      <c r="AH194" s="304"/>
      <c r="AI194" s="304"/>
      <c r="AJ194" s="304"/>
      <c r="AK194" s="304"/>
      <c r="AL194" s="304"/>
      <c r="AM194" s="304"/>
      <c r="AN194" s="304"/>
      <c r="AO194" s="304"/>
      <c r="AP194" s="304"/>
      <c r="AQ194" s="304"/>
      <c r="AR194" s="304"/>
      <c r="AS194" s="304"/>
      <c r="AT194" s="304"/>
      <c r="AU194" s="304"/>
      <c r="AV194" s="304"/>
    </row>
    <row r="195" spans="1:48" ht="12.75">
      <c r="A195" s="304"/>
      <c r="B195" s="304"/>
      <c r="C195" s="304"/>
      <c r="D195" s="304"/>
      <c r="E195" s="304"/>
      <c r="F195" s="304"/>
      <c r="G195" s="304"/>
      <c r="H195" s="304"/>
      <c r="I195" s="304"/>
      <c r="J195" s="304"/>
      <c r="K195" s="304"/>
      <c r="L195" s="304"/>
      <c r="M195" s="304"/>
      <c r="N195" s="304"/>
      <c r="O195" s="304"/>
      <c r="P195" s="304"/>
      <c r="Q195" s="304"/>
      <c r="R195" s="304"/>
      <c r="S195" s="304"/>
      <c r="T195" s="304"/>
      <c r="U195" s="304"/>
      <c r="V195" s="304"/>
      <c r="W195" s="304"/>
      <c r="X195" s="304"/>
      <c r="Y195" s="304"/>
      <c r="Z195" s="304"/>
      <c r="AA195" s="304"/>
      <c r="AB195" s="304"/>
      <c r="AC195" s="304"/>
      <c r="AD195" s="304"/>
      <c r="AE195" s="304"/>
      <c r="AF195" s="304"/>
      <c r="AG195" s="304"/>
      <c r="AH195" s="304"/>
      <c r="AI195" s="304"/>
      <c r="AJ195" s="304"/>
      <c r="AK195" s="304"/>
      <c r="AL195" s="304"/>
      <c r="AM195" s="304"/>
      <c r="AN195" s="304"/>
      <c r="AO195" s="304"/>
      <c r="AP195" s="304"/>
      <c r="AQ195" s="304"/>
      <c r="AR195" s="304"/>
      <c r="AS195" s="304"/>
      <c r="AT195" s="304"/>
      <c r="AU195" s="304"/>
      <c r="AV195" s="304"/>
    </row>
    <row r="196" spans="1:48" ht="12.75">
      <c r="A196" s="304"/>
      <c r="B196" s="304"/>
      <c r="C196" s="304"/>
      <c r="D196" s="304"/>
      <c r="E196" s="304"/>
      <c r="F196" s="304"/>
      <c r="G196" s="304"/>
      <c r="H196" s="304"/>
      <c r="I196" s="304"/>
      <c r="J196" s="304"/>
      <c r="K196" s="304"/>
      <c r="L196" s="304"/>
      <c r="M196" s="304"/>
      <c r="N196" s="304"/>
      <c r="O196" s="304"/>
      <c r="P196" s="304"/>
      <c r="Q196" s="304"/>
      <c r="R196" s="304"/>
      <c r="S196" s="304"/>
      <c r="T196" s="304"/>
      <c r="U196" s="304"/>
      <c r="V196" s="304"/>
      <c r="W196" s="304"/>
      <c r="X196" s="304"/>
      <c r="Y196" s="304"/>
      <c r="Z196" s="304"/>
      <c r="AA196" s="304"/>
      <c r="AB196" s="304"/>
      <c r="AC196" s="304"/>
      <c r="AD196" s="304"/>
      <c r="AE196" s="304"/>
      <c r="AF196" s="304"/>
      <c r="AG196" s="304"/>
      <c r="AH196" s="304"/>
      <c r="AI196" s="304"/>
      <c r="AJ196" s="304"/>
      <c r="AK196" s="304"/>
      <c r="AL196" s="304"/>
      <c r="AM196" s="304"/>
      <c r="AN196" s="304"/>
      <c r="AO196" s="304"/>
      <c r="AP196" s="304"/>
      <c r="AQ196" s="304"/>
      <c r="AR196" s="304"/>
      <c r="AS196" s="304"/>
      <c r="AT196" s="304"/>
      <c r="AU196" s="304"/>
      <c r="AV196" s="304"/>
    </row>
    <row r="197" spans="1:48" ht="12.75">
      <c r="A197" s="304"/>
      <c r="B197" s="304"/>
      <c r="C197" s="304"/>
      <c r="D197" s="304"/>
      <c r="E197" s="304"/>
      <c r="F197" s="304"/>
      <c r="G197" s="304"/>
      <c r="H197" s="304"/>
      <c r="I197" s="304"/>
      <c r="J197" s="304"/>
      <c r="K197" s="304"/>
      <c r="L197" s="304"/>
      <c r="M197" s="304"/>
      <c r="N197" s="304"/>
      <c r="O197" s="304"/>
      <c r="P197" s="304"/>
      <c r="Q197" s="304"/>
      <c r="R197" s="304"/>
      <c r="S197" s="304"/>
      <c r="T197" s="304"/>
      <c r="U197" s="304"/>
      <c r="V197" s="304"/>
      <c r="W197" s="304"/>
      <c r="X197" s="304"/>
      <c r="Y197" s="304"/>
      <c r="Z197" s="304"/>
      <c r="AA197" s="304"/>
      <c r="AB197" s="304"/>
      <c r="AC197" s="304"/>
      <c r="AD197" s="304"/>
      <c r="AE197" s="304"/>
      <c r="AF197" s="304"/>
      <c r="AG197" s="304"/>
      <c r="AH197" s="304"/>
      <c r="AI197" s="304"/>
      <c r="AJ197" s="304"/>
      <c r="AK197" s="304"/>
      <c r="AL197" s="304"/>
      <c r="AM197" s="304"/>
      <c r="AN197" s="304"/>
      <c r="AO197" s="304"/>
      <c r="AP197" s="304"/>
      <c r="AQ197" s="304"/>
      <c r="AR197" s="304"/>
      <c r="AS197" s="304"/>
      <c r="AT197" s="304"/>
      <c r="AU197" s="304"/>
      <c r="AV197" s="304"/>
    </row>
    <row r="198" spans="1:48" ht="12.75">
      <c r="A198" s="304"/>
      <c r="B198" s="304"/>
      <c r="C198" s="304"/>
      <c r="D198" s="304"/>
      <c r="E198" s="304"/>
      <c r="F198" s="304"/>
      <c r="G198" s="304"/>
      <c r="H198" s="304"/>
      <c r="I198" s="304"/>
      <c r="J198" s="304"/>
      <c r="K198" s="304"/>
      <c r="L198" s="304"/>
      <c r="M198" s="304"/>
      <c r="N198" s="304"/>
      <c r="O198" s="304"/>
      <c r="P198" s="304"/>
      <c r="Q198" s="304"/>
      <c r="R198" s="304"/>
      <c r="S198" s="304"/>
      <c r="T198" s="304"/>
      <c r="U198" s="304"/>
      <c r="V198" s="304"/>
      <c r="W198" s="304"/>
      <c r="X198" s="304"/>
      <c r="Y198" s="304"/>
      <c r="Z198" s="304"/>
      <c r="AA198" s="304"/>
      <c r="AB198" s="304"/>
      <c r="AC198" s="304"/>
      <c r="AD198" s="304"/>
      <c r="AE198" s="304"/>
      <c r="AF198" s="304"/>
      <c r="AG198" s="304"/>
      <c r="AH198" s="304"/>
      <c r="AI198" s="304"/>
      <c r="AJ198" s="304"/>
      <c r="AK198" s="304"/>
      <c r="AL198" s="304"/>
      <c r="AM198" s="304"/>
      <c r="AN198" s="304"/>
      <c r="AO198" s="304"/>
      <c r="AP198" s="304"/>
      <c r="AQ198" s="304"/>
      <c r="AR198" s="304"/>
      <c r="AS198" s="304"/>
      <c r="AT198" s="304"/>
      <c r="AU198" s="304"/>
      <c r="AV198" s="304"/>
    </row>
  </sheetData>
  <sheetProtection password="D128" sheet="1" selectLockedCells="1" selectUnlockedCells="1"/>
  <mergeCells count="1">
    <mergeCell ref="B4:L8"/>
  </mergeCells>
  <hyperlinks>
    <hyperlink ref="B9" r:id="rId1" display="www.carbontrust.co.uk/cut-carbon-reduce-costs/calculate/carbon-footprinting/Pages/persistence-factor-modelling.aspx "/>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worksheet>
</file>

<file path=xl/worksheets/sheet8.xml><?xml version="1.0" encoding="utf-8"?>
<worksheet xmlns="http://schemas.openxmlformats.org/spreadsheetml/2006/main" xmlns:r="http://schemas.openxmlformats.org/officeDocument/2006/relationships">
  <sheetPr>
    <pageSetUpPr fitToPage="1"/>
  </sheetPr>
  <dimension ref="A1:BD400"/>
  <sheetViews>
    <sheetView zoomScalePageLayoutView="0" workbookViewId="0" topLeftCell="A1">
      <selection activeCell="C4" sqref="C4"/>
    </sheetView>
  </sheetViews>
  <sheetFormatPr defaultColWidth="9.140625" defaultRowHeight="12.75"/>
  <cols>
    <col min="1" max="1" width="8.8515625" style="0" customWidth="1"/>
    <col min="2" max="2" width="12.57421875" style="0" customWidth="1"/>
    <col min="3" max="3" width="10.00390625" style="0" customWidth="1"/>
    <col min="4" max="4" width="76.7109375" style="0" customWidth="1"/>
    <col min="5" max="5" width="10.57421875" style="0" customWidth="1"/>
  </cols>
  <sheetData>
    <row r="1" spans="1:56" ht="12.7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row>
    <row r="2" spans="1:56" ht="12.75">
      <c r="A2" s="13"/>
      <c r="B2" s="30" t="s">
        <v>106</v>
      </c>
      <c r="C2" s="31" t="s">
        <v>107</v>
      </c>
      <c r="D2" s="32" t="s">
        <v>108</v>
      </c>
      <c r="E2" s="32" t="s">
        <v>109</v>
      </c>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row>
    <row r="3" spans="1:56" ht="12.75">
      <c r="A3" s="13"/>
      <c r="B3" s="483">
        <v>40920</v>
      </c>
      <c r="C3" s="24">
        <v>26.1</v>
      </c>
      <c r="D3" s="25" t="s">
        <v>366</v>
      </c>
      <c r="E3" s="28" t="s">
        <v>335</v>
      </c>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14.75">
      <c r="A4" s="13"/>
      <c r="B4" s="483">
        <v>40848</v>
      </c>
      <c r="C4" s="24">
        <v>26</v>
      </c>
      <c r="D4" s="25" t="s">
        <v>363</v>
      </c>
      <c r="E4" s="28" t="s">
        <v>335</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row>
    <row r="5" spans="1:56" ht="19.5" customHeight="1">
      <c r="A5" s="13"/>
      <c r="B5" s="483">
        <v>40544</v>
      </c>
      <c r="C5" s="24">
        <v>25.1</v>
      </c>
      <c r="D5" s="25" t="s">
        <v>361</v>
      </c>
      <c r="E5" s="28" t="s">
        <v>362</v>
      </c>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row>
    <row r="6" spans="1:56" ht="89.25">
      <c r="A6" s="13"/>
      <c r="B6" s="483">
        <v>40513</v>
      </c>
      <c r="C6" s="24" t="s">
        <v>341</v>
      </c>
      <c r="D6" s="25" t="s">
        <v>315</v>
      </c>
      <c r="E6" s="28" t="s">
        <v>200</v>
      </c>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row>
    <row r="7" spans="1:56" ht="178.5">
      <c r="A7" s="13"/>
      <c r="B7" s="29">
        <v>40381</v>
      </c>
      <c r="C7" s="27">
        <v>24</v>
      </c>
      <c r="D7" s="26" t="s">
        <v>275</v>
      </c>
      <c r="E7" s="28" t="s">
        <v>200</v>
      </c>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row>
    <row r="8" spans="1:56" ht="92.25">
      <c r="A8" s="13"/>
      <c r="B8" s="29">
        <v>40189</v>
      </c>
      <c r="C8" s="27">
        <v>23</v>
      </c>
      <c r="D8" s="26" t="s">
        <v>202</v>
      </c>
      <c r="E8" s="28" t="s">
        <v>200</v>
      </c>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row>
    <row r="9" spans="1:56" ht="12.75">
      <c r="A9" s="13"/>
      <c r="B9" s="29">
        <v>40084</v>
      </c>
      <c r="C9" s="27">
        <v>22</v>
      </c>
      <c r="D9" s="28" t="s">
        <v>170</v>
      </c>
      <c r="E9" s="28" t="s">
        <v>171</v>
      </c>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row>
    <row r="10" spans="1:56" ht="12.75">
      <c r="A10" s="13"/>
      <c r="B10" s="21">
        <v>39769</v>
      </c>
      <c r="C10" s="27">
        <v>21</v>
      </c>
      <c r="D10" s="28" t="s">
        <v>169</v>
      </c>
      <c r="E10" s="28" t="s">
        <v>137</v>
      </c>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ht="25.5">
      <c r="A11" s="13"/>
      <c r="B11" s="21">
        <v>39630</v>
      </c>
      <c r="C11" s="24">
        <v>20</v>
      </c>
      <c r="D11" s="26" t="s">
        <v>190</v>
      </c>
      <c r="E11" s="23" t="s">
        <v>136</v>
      </c>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ht="12.75">
      <c r="A12" s="13"/>
      <c r="B12" s="21">
        <v>39357</v>
      </c>
      <c r="C12" s="24">
        <v>19</v>
      </c>
      <c r="D12" s="23" t="s">
        <v>134</v>
      </c>
      <c r="E12" s="23" t="s">
        <v>135</v>
      </c>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ht="15.75">
      <c r="A13" s="13"/>
      <c r="B13" s="21">
        <v>39307</v>
      </c>
      <c r="C13" s="24" t="s">
        <v>133</v>
      </c>
      <c r="D13" s="25" t="s">
        <v>191</v>
      </c>
      <c r="E13" s="23" t="s">
        <v>114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ht="12.75">
      <c r="A14" s="13"/>
      <c r="B14" s="21">
        <v>39248</v>
      </c>
      <c r="C14" s="24" t="s">
        <v>194</v>
      </c>
      <c r="D14" s="23" t="s">
        <v>132</v>
      </c>
      <c r="E14" s="23" t="s">
        <v>114</v>
      </c>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ht="12.75">
      <c r="A15" s="13"/>
      <c r="B15" s="21">
        <v>39247</v>
      </c>
      <c r="C15" s="24" t="s">
        <v>130</v>
      </c>
      <c r="D15" s="23" t="s">
        <v>131</v>
      </c>
      <c r="E15" s="23" t="s">
        <v>114</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ht="12.75">
      <c r="A16" s="13"/>
      <c r="B16" s="21">
        <v>39227</v>
      </c>
      <c r="C16" s="24" t="s">
        <v>129</v>
      </c>
      <c r="D16" s="23" t="s">
        <v>278</v>
      </c>
      <c r="E16" s="23" t="s">
        <v>114</v>
      </c>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ht="12.75">
      <c r="A17" s="13"/>
      <c r="B17" s="21">
        <v>39211</v>
      </c>
      <c r="C17" s="24" t="s">
        <v>127</v>
      </c>
      <c r="D17" s="23" t="s">
        <v>128</v>
      </c>
      <c r="E17" s="23" t="s">
        <v>114</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1:56" ht="12.75">
      <c r="A18" s="13"/>
      <c r="B18" s="21">
        <v>39184</v>
      </c>
      <c r="C18" s="24" t="s">
        <v>125</v>
      </c>
      <c r="D18" s="23" t="s">
        <v>126</v>
      </c>
      <c r="E18" s="23" t="s">
        <v>114</v>
      </c>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row>
    <row r="19" spans="1:56" ht="12.75">
      <c r="A19" s="13"/>
      <c r="B19" s="21">
        <v>39160</v>
      </c>
      <c r="C19" s="24">
        <v>18</v>
      </c>
      <c r="D19" s="23" t="s">
        <v>124</v>
      </c>
      <c r="E19" s="23" t="s">
        <v>114</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row>
    <row r="20" spans="1:56" ht="12.75">
      <c r="A20" s="13"/>
      <c r="B20" s="21">
        <v>39153</v>
      </c>
      <c r="C20" s="24">
        <v>17</v>
      </c>
      <c r="D20" s="23" t="s">
        <v>123</v>
      </c>
      <c r="E20" s="2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row>
    <row r="21" spans="1:56" ht="14.25" customHeight="1">
      <c r="A21" s="13"/>
      <c r="B21" s="21">
        <v>39127</v>
      </c>
      <c r="C21" s="24">
        <v>16</v>
      </c>
      <c r="D21" s="23" t="s">
        <v>122</v>
      </c>
      <c r="E21" s="23" t="s">
        <v>114</v>
      </c>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row>
    <row r="22" spans="1:56" ht="12.75">
      <c r="A22" s="13"/>
      <c r="B22" s="21">
        <v>39125</v>
      </c>
      <c r="C22" s="24">
        <v>15</v>
      </c>
      <c r="D22" s="23" t="s">
        <v>121</v>
      </c>
      <c r="E22" s="23" t="s">
        <v>114</v>
      </c>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row>
    <row r="23" spans="1:56" ht="12.75">
      <c r="A23" s="13"/>
      <c r="B23" s="21">
        <v>38985</v>
      </c>
      <c r="C23" s="22" t="s">
        <v>119</v>
      </c>
      <c r="D23" s="23" t="s">
        <v>120</v>
      </c>
      <c r="E23" s="23" t="s">
        <v>114</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row>
    <row r="24" spans="1:56" ht="12.75">
      <c r="A24" s="13"/>
      <c r="B24" s="21">
        <v>38960</v>
      </c>
      <c r="C24" s="22" t="s">
        <v>117</v>
      </c>
      <c r="D24" s="23" t="s">
        <v>118</v>
      </c>
      <c r="E24" s="23" t="s">
        <v>114</v>
      </c>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row>
    <row r="25" spans="1:56" ht="12.75">
      <c r="A25" s="13"/>
      <c r="B25" s="21">
        <v>38958</v>
      </c>
      <c r="C25" s="22" t="s">
        <v>112</v>
      </c>
      <c r="D25" s="23" t="s">
        <v>113</v>
      </c>
      <c r="E25" s="23" t="s">
        <v>114</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row>
    <row r="26" spans="1:56" ht="12.75">
      <c r="A26" s="13"/>
      <c r="B26" s="21">
        <v>38958</v>
      </c>
      <c r="C26" s="22" t="s">
        <v>115</v>
      </c>
      <c r="D26" s="23" t="s">
        <v>116</v>
      </c>
      <c r="E26" s="23" t="s">
        <v>114</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row>
    <row r="27" spans="1:56" ht="12.75">
      <c r="A27" s="13"/>
      <c r="B27" s="21">
        <v>38950</v>
      </c>
      <c r="C27" s="22" t="s">
        <v>110</v>
      </c>
      <c r="D27" s="23" t="s">
        <v>111</v>
      </c>
      <c r="E27" s="2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row>
    <row r="28" spans="1:56" ht="12.7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row>
    <row r="29" spans="1:56" ht="12.7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row>
    <row r="30" spans="1:56" ht="12.7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row>
    <row r="31" spans="1:56" ht="12.7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row>
    <row r="32" spans="1:56" ht="12.7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row>
    <row r="33" spans="1:56" ht="12.7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row>
    <row r="34" spans="1:56" ht="12.7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row>
    <row r="35" spans="1:56" ht="12.7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row>
    <row r="36" spans="1:56" ht="12.7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row>
    <row r="37" spans="1:56" ht="12.7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row>
    <row r="38" spans="1:56" ht="12.7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row>
    <row r="39" spans="1:56" ht="12.7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row>
    <row r="40" spans="1:56" ht="12.7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row>
    <row r="41" spans="1:56" ht="12.7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row>
    <row r="42" spans="1:56" ht="12.7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row>
    <row r="43" spans="1:56" ht="12.7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row>
    <row r="44" spans="1:56" ht="12.7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row>
    <row r="45" spans="1:56" ht="12.7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row>
    <row r="46" spans="1:56" ht="12.7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row>
    <row r="47" spans="1:56" ht="12.7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row>
    <row r="48" spans="1:56" ht="12.7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row>
    <row r="49" spans="1:56" ht="12.7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row>
    <row r="50" spans="1:56" ht="12.7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row>
    <row r="51" spans="1:56" ht="12.7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row>
    <row r="52" spans="1:56" ht="12.7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row>
    <row r="53" spans="1:56" ht="12.7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row>
    <row r="54" spans="1:56" ht="12.7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row>
    <row r="55" spans="1:56" ht="12.7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row>
    <row r="56" spans="1:56" ht="12.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row>
    <row r="57" spans="1:56" ht="12.7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row>
    <row r="58" spans="1:56" ht="12.7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row>
    <row r="59" spans="1:56" ht="12.7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row>
    <row r="60" spans="1:56" ht="12.7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row>
    <row r="61" spans="1:56" ht="12.7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1:56" ht="12.7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row>
    <row r="63" spans="1:56" ht="12.7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row>
    <row r="64" spans="1:56" ht="12.7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row>
    <row r="65" spans="1:56" ht="12.7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row>
    <row r="66" spans="1:56" ht="12.7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row>
    <row r="67" spans="1:56" ht="12.7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row>
    <row r="68" spans="1:56" ht="12.7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row>
    <row r="69" spans="1:56" ht="12.7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row>
    <row r="70" spans="1:56" ht="12.7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row>
    <row r="71" spans="1:56" ht="12.7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row>
    <row r="72" spans="1:56" ht="12.7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row>
    <row r="73" spans="1:56" ht="12.7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row>
    <row r="74" spans="1:56" ht="12.7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row>
    <row r="75" spans="1:56" ht="12.7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row>
    <row r="76" spans="1:56" ht="12.7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row>
    <row r="77" spans="1:56" ht="12.7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row>
    <row r="78" spans="1:56" ht="12.7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row>
    <row r="79" spans="1:56" ht="12.7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row>
    <row r="80" spans="1:56" ht="12.7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row>
    <row r="81" spans="1:56" ht="12.7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row>
    <row r="82" spans="1:56" ht="12.7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row>
    <row r="83" spans="1:56" ht="12.7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row>
    <row r="84" spans="1:56" ht="12.7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row>
    <row r="85" spans="1:56" ht="12.7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row>
    <row r="86" spans="1:56" ht="12.7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row>
    <row r="87" spans="1:56" ht="12.7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row>
    <row r="88" spans="1:56" ht="12.7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row>
    <row r="89" spans="1:56" ht="12.7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row>
    <row r="90" spans="1:56" ht="12.7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row>
    <row r="91" spans="1:56" ht="12.7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row>
    <row r="92" spans="1:56" ht="12.7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row>
    <row r="93" spans="1:56" ht="12.7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row>
    <row r="94" spans="1:56" ht="12.7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row>
    <row r="95" spans="1:56" ht="12.7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row>
    <row r="96" spans="1:56" ht="12.7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row>
    <row r="97" spans="1:56" ht="12.7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row>
    <row r="98" spans="1:56" ht="12.7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row>
    <row r="99" spans="1:56" ht="12.7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row>
    <row r="100" spans="1:56" ht="12.7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row>
    <row r="101" spans="1:56" ht="12.7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row>
    <row r="102" spans="1:56" ht="12.7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row>
    <row r="103" spans="1:56" ht="12.7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row>
    <row r="104" spans="1:56" ht="12.7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row>
    <row r="105" spans="1:56" ht="12.7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row>
    <row r="106" spans="1:56" ht="12.7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row>
    <row r="107" spans="1:56" ht="12.7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row>
    <row r="108" spans="1:56" ht="12.7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row>
    <row r="109" spans="1:56" ht="12.7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row>
    <row r="110" spans="1:56" ht="12.7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row>
    <row r="111" spans="1:56" ht="12.7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row>
    <row r="112" spans="1:56" ht="12.7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row>
    <row r="113" spans="1:56" ht="12.7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row>
    <row r="114" spans="1:56" ht="12.7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row>
    <row r="115" spans="1:56" ht="12.7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row>
    <row r="116" spans="1:56" ht="12.7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row>
    <row r="117" spans="1:56" ht="12.7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row>
    <row r="118" spans="1:56" ht="12.7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row>
    <row r="119" spans="1:56" ht="12.7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row>
    <row r="120" spans="1:56" ht="12.7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row>
    <row r="121" spans="1:56" ht="12.7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row>
    <row r="122" spans="1:56" ht="12.7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row>
    <row r="123" spans="1:56" ht="12.7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row>
    <row r="124" spans="1:56" ht="12.7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row>
    <row r="125" spans="1:56" ht="12.7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row>
    <row r="126" spans="1:56" ht="12.7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row>
    <row r="127" spans="1:56" ht="12.7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row>
    <row r="128" spans="1:56" ht="12.7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row>
    <row r="129" spans="1:56" ht="12.7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row>
    <row r="130" spans="1:56" ht="12.7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row>
    <row r="131" spans="1:56" ht="12.7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row>
    <row r="132" spans="1:56" ht="12.7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row>
    <row r="133" spans="1:56" ht="12.7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row>
    <row r="134" spans="1:56" ht="12.7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row>
    <row r="135" spans="1:56" ht="12.7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row>
    <row r="136" spans="1:56" ht="12.7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row>
    <row r="137" spans="1:56" ht="12.7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row>
    <row r="138" spans="1:56" ht="12.7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row>
    <row r="139" spans="1:56" ht="12.7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row>
    <row r="140" spans="1:56" ht="12.7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row>
    <row r="141" spans="1:56" ht="12.7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row>
    <row r="142" spans="1:56" ht="12.7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row>
    <row r="143" spans="1:56" ht="12.7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row>
    <row r="144" spans="1:56" ht="12.7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row>
    <row r="145" spans="1:56" ht="12.7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row>
    <row r="146" spans="1:56" ht="12.7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row>
    <row r="147" spans="1:56" ht="12.7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row>
    <row r="148" spans="1:56" ht="12.7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row>
    <row r="149" spans="1:56" ht="12.7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row>
    <row r="150" spans="1:56" ht="12.7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row>
    <row r="151" spans="1:56" ht="12.7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row>
    <row r="152" spans="1:56" ht="12.7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row>
    <row r="153" spans="1:56" ht="12.7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row>
    <row r="154" spans="1:56" ht="12.7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row>
    <row r="155" spans="1:56" ht="12.7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row>
    <row r="156" spans="1:56" ht="12.7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row>
    <row r="157" spans="1:56" ht="12.7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row>
    <row r="158" spans="1:56" ht="12.7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row>
    <row r="159" spans="1:56" ht="12.7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row>
    <row r="160" spans="1:56" ht="12.7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row>
    <row r="161" spans="1:56" ht="12.7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row>
    <row r="162" spans="1:56" ht="12.7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row>
    <row r="163" spans="1:56" ht="12.7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row>
    <row r="164" spans="1:56" ht="12.7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row>
    <row r="165" spans="1:56" ht="12.7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row>
    <row r="166" spans="1:56" ht="12.7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row>
    <row r="167" spans="1:56" ht="12.7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row>
    <row r="168" spans="1:56" ht="12.7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row>
    <row r="169" spans="1:56" ht="12.7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row>
    <row r="170" spans="1:56" ht="12.7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row>
    <row r="171" spans="1:56" ht="12.7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row>
    <row r="172" spans="1:56" ht="12.7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row>
    <row r="173" spans="1:56" ht="12.7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row>
    <row r="174" spans="1:56" ht="12.7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row>
    <row r="175" spans="1:56" ht="12.7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row>
    <row r="176" spans="1:56" ht="12.7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row>
    <row r="177" spans="1:56" ht="12.7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row>
    <row r="178" spans="1:56" ht="12.7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row>
    <row r="179" spans="1:56" ht="12.7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row>
    <row r="180" spans="1:56" ht="12.7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row>
    <row r="181" spans="1:56" ht="12.7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row>
    <row r="182" spans="1:56" ht="12.7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row>
    <row r="183" spans="1:56" ht="12.7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row>
    <row r="184" spans="1:56" ht="12.7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row>
    <row r="185" spans="1:56" ht="12.7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row>
    <row r="186" spans="1:56" ht="12.7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row>
    <row r="187" spans="1:56" ht="12.7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row>
    <row r="188" spans="1:56" ht="12.7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row>
    <row r="189" spans="1:56" ht="12.7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row>
    <row r="190" spans="1:56" ht="12.7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row>
    <row r="191" spans="1:56" ht="12.7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row>
    <row r="192" spans="1:56" ht="12.7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row>
    <row r="193" spans="1:56" ht="12.7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row>
    <row r="194" spans="1:56" ht="12.7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row>
    <row r="195" spans="1:56" ht="12.7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row>
    <row r="196" spans="1:56" ht="12.7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row>
    <row r="197" spans="1:56" ht="12.7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row>
    <row r="198" spans="1:56" ht="12.7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row>
    <row r="199" spans="1:56" ht="12.7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row>
    <row r="200" spans="1:56" ht="12.7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row>
    <row r="201" spans="1:56" ht="12.7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row>
    <row r="202" spans="1:56" ht="12.7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row>
    <row r="203" spans="1:56" ht="12.7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row>
    <row r="204" spans="1:56" ht="12.7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row>
    <row r="205" spans="1:56" ht="12.7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row>
    <row r="206" spans="1:56" ht="12.7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row>
    <row r="207" spans="1:56" ht="12.7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row>
    <row r="208" spans="1:56" ht="12.7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row>
    <row r="209" spans="1:56" ht="12.7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row>
    <row r="210" spans="1:56" ht="12.7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row>
    <row r="211" spans="1:56" ht="12.7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row>
    <row r="212" spans="1:56" ht="12.7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row>
    <row r="213" spans="1:56" ht="12.7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row>
    <row r="214" spans="1:56" ht="12.7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row>
    <row r="215" spans="1:56" ht="12.7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row>
    <row r="216" spans="1:56" ht="12.7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row>
    <row r="217" spans="1:56" ht="12.7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row>
    <row r="218" spans="1:56" ht="12.7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row>
    <row r="219" spans="1:56" ht="12.7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row>
    <row r="220" spans="1:56" ht="12.7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row>
    <row r="221" spans="1:56" ht="12.7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row>
    <row r="222" spans="1:56" ht="12.7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row>
    <row r="223" spans="1:56" ht="12.7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row>
    <row r="224" spans="1:56" ht="12.7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row>
    <row r="225" spans="1:56" ht="12.7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row>
    <row r="226" spans="1:56" ht="12.7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row>
    <row r="227" spans="1:56" ht="12.7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row>
    <row r="228" spans="1:56" ht="12.7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row>
    <row r="229" spans="1:56" ht="12.7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row>
    <row r="230" spans="1:56" ht="12.7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row>
    <row r="231" spans="1:56" ht="12.7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row>
    <row r="232" spans="1:56" ht="12.7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row>
    <row r="233" spans="1:56" ht="12.7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row>
    <row r="234" spans="1:56" ht="12.7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row>
    <row r="235" spans="1:56" ht="12.7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row>
    <row r="236" spans="1:56" ht="12.7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row>
    <row r="237" spans="1:56" ht="12.7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row>
    <row r="238" spans="1:56" ht="12.7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row>
    <row r="239" spans="1:56" ht="12.7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row>
    <row r="240" spans="1:56" ht="12.7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row>
    <row r="241" spans="1:56" ht="12.7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row>
    <row r="242" spans="1:56" ht="12.7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row>
    <row r="243" spans="1:56" ht="12.7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row>
    <row r="244" spans="1:56" ht="12.7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row>
    <row r="245" spans="1:56" ht="12.7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row>
    <row r="246" spans="1:56" ht="12.7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row>
    <row r="247" spans="1:56" ht="12.7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row>
    <row r="248" spans="1:56" ht="12.7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row>
    <row r="249" spans="1:56" ht="12.7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row>
    <row r="250" spans="1:56" ht="12.7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row>
    <row r="251" spans="1:56" ht="12.7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row>
    <row r="252" spans="1:56" ht="12.7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row>
    <row r="253" spans="1:56" ht="12.7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row>
    <row r="254" spans="1:56" ht="12.7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row>
    <row r="255" spans="1:56" ht="12.7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row>
    <row r="256" spans="1:56" ht="12.7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row>
    <row r="257" spans="1:56" ht="12.7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row>
    <row r="258" spans="1:56" ht="12.7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row>
    <row r="259" spans="1:56" ht="12.7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row>
    <row r="260" spans="1:56" ht="12.7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row>
    <row r="261" spans="1:56" ht="12.7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row>
    <row r="262" spans="1:56" ht="12.7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row>
    <row r="263" spans="1:56" ht="12.7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row>
    <row r="264" spans="1:56" ht="12.7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row>
    <row r="265" spans="1:56" ht="12.7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row>
    <row r="266" spans="1:56" ht="12.7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row>
    <row r="267" spans="1:56" ht="12.7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row>
    <row r="268" spans="1:56" ht="12.7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row>
    <row r="269" spans="1:56" ht="12.7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row>
    <row r="270" spans="1:56" ht="12.7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row>
    <row r="271" spans="1:56" ht="12.7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row>
    <row r="272" spans="1:56" ht="12.7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row>
    <row r="273" spans="1:56" ht="12.7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row>
    <row r="274" spans="1:56" ht="12.7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row>
    <row r="275" spans="1:56" ht="12.7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row>
    <row r="276" spans="1:56" ht="12.7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row>
    <row r="277" spans="1:56" ht="12.7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row>
    <row r="278" spans="1:56" ht="12.7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row>
    <row r="279" spans="1:56" ht="12.7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row>
    <row r="280" spans="1:56" ht="12.7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row>
    <row r="281" spans="1:56" ht="12.7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row>
    <row r="282" spans="1:56" ht="12.7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row>
    <row r="283" spans="1:56" ht="12.7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row>
    <row r="284" spans="1:56" ht="12.7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row>
    <row r="285" spans="1:56" ht="12.7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row>
    <row r="286" spans="1:56" ht="12.7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row>
    <row r="287" spans="1:56" ht="12.7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row>
    <row r="288" spans="1:56" ht="12.7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row>
    <row r="289" spans="1:56" ht="12.7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row>
    <row r="290" spans="1:56" ht="12.7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row>
    <row r="291" spans="1:56" ht="12.7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row>
    <row r="292" spans="1:56" ht="12.7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row>
    <row r="293" spans="1:56" ht="12.7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row>
    <row r="294" spans="1:56" ht="12.7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row>
    <row r="295" spans="1:56" ht="12.7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row>
    <row r="296" spans="1:56" ht="12.7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row>
    <row r="297" spans="1:56" ht="12.7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row>
    <row r="298" spans="1:56" ht="12.7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row>
    <row r="299" spans="1:56" ht="12.7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row>
    <row r="300" spans="1:56" ht="12.7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row>
    <row r="301" spans="1:56" ht="12.7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row>
    <row r="302" spans="1:56" ht="12.7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row>
    <row r="303" spans="1:56" ht="12.7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row>
    <row r="304" spans="1:56" ht="12.7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row>
    <row r="305" spans="1:56" ht="12.7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row>
    <row r="306" spans="1:56" ht="12.7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row>
    <row r="307" spans="1:56" ht="12.7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row>
    <row r="308" spans="1:56" ht="12.7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row>
    <row r="309" spans="1:56" ht="12.7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row>
    <row r="310" spans="1:56" ht="12.7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row>
    <row r="311" spans="1:56" ht="12.7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row>
    <row r="312" spans="1:56" ht="12.7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row>
    <row r="313" spans="1:56" ht="12.7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row>
    <row r="314" spans="1:56" ht="12.7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row>
    <row r="315" spans="1:56" ht="12.7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row>
    <row r="316" spans="1:56" ht="12.7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row>
    <row r="317" spans="1:56" ht="12.7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row>
    <row r="318" spans="1:56" ht="12.7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row>
    <row r="319" spans="1:56" ht="12.7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row>
    <row r="320" spans="1:56" ht="12.7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row>
    <row r="321" spans="1:56" ht="12.7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row>
    <row r="322" spans="1:56" ht="12.7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row>
    <row r="323" spans="1:56" ht="12.7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row>
    <row r="324" spans="1:56" ht="12.7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row>
    <row r="325" spans="1:56" ht="12.7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row>
    <row r="326" spans="1:56" ht="12.7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row>
    <row r="327" spans="1:56" ht="12.7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row>
    <row r="328" spans="1:56" ht="12.7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row>
    <row r="329" spans="1:56" ht="12.7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row>
    <row r="330" spans="1:56" ht="12.7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row>
    <row r="331" spans="1:56" ht="12.7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row>
    <row r="332" spans="1:56" ht="12.7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row>
    <row r="333" spans="1:56" ht="12.7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row>
    <row r="334" spans="1:56" ht="12.7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row>
    <row r="335" spans="1:56" ht="12.7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row>
    <row r="336" spans="1:56" ht="12.7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row>
    <row r="337" spans="1:56" ht="12.7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row>
    <row r="338" spans="1:56" ht="12.7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row>
    <row r="339" spans="1:56" ht="12.7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row>
    <row r="340" spans="1:56" ht="12.7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row>
    <row r="341" spans="1:56" ht="12.7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row>
    <row r="342" spans="1:56" ht="12.7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row>
    <row r="343" spans="1:56" ht="12.7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row>
    <row r="344" spans="1:56" ht="12.7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row>
    <row r="345" spans="1:56" ht="12.7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row>
    <row r="346" spans="1:56" ht="12.7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row>
    <row r="347" spans="1:56" ht="12.7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row>
    <row r="348" spans="1:56" ht="12.7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row>
    <row r="349" spans="1:56" ht="12.7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row>
    <row r="350" spans="1:56" ht="12.7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row>
    <row r="351" spans="1:56" ht="12.7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row>
    <row r="352" spans="1:56" ht="12.7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row>
    <row r="353" spans="1:56" ht="12.7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row>
    <row r="354" spans="1:56" ht="12.7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row>
    <row r="355" spans="1:56" ht="12.7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row>
    <row r="356" spans="1:56" ht="12.7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row>
    <row r="357" spans="1:56" ht="12.7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row>
    <row r="358" spans="1:56" ht="12.7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row>
    <row r="359" spans="1:56" ht="12.7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row>
    <row r="360" spans="1:56" ht="12.7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row>
    <row r="361" spans="1:56" ht="12.7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row>
    <row r="362" spans="1:56" ht="12.7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row>
    <row r="363" spans="1:56" ht="12.7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row>
    <row r="364" spans="1:56" ht="12.7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row>
    <row r="365" spans="1:56" ht="12.7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row>
    <row r="366" spans="1:56" ht="12.7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row>
    <row r="367" spans="1:56" ht="12.7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row>
    <row r="368" spans="1:56" ht="12.7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row>
    <row r="369" spans="1:56" ht="12.7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row>
    <row r="370" spans="1:56" ht="12.7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row>
    <row r="371" spans="1:56" ht="12.7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row>
    <row r="372" spans="1:56" ht="12.7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row>
    <row r="373" spans="1:56" ht="12.7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row>
    <row r="374" spans="1:56" ht="12.7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row>
    <row r="375" spans="1:56" ht="12.7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row>
    <row r="376" spans="1:56" ht="12.7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row>
    <row r="377" spans="1:56" ht="12.7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row>
    <row r="378" spans="1:56" ht="12.7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row>
    <row r="379" spans="1:56" ht="12.7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row>
    <row r="380" spans="1:56" ht="12.7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row>
    <row r="381" spans="1:56" ht="12.7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row>
    <row r="382" spans="1:56" ht="12.7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row>
    <row r="383" spans="1:56" ht="12.7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row>
    <row r="384" spans="1:56" ht="12.7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row>
    <row r="385" spans="1:56" ht="12.7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row>
    <row r="386" spans="1:56" ht="12.7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row>
    <row r="387" spans="1:56" ht="12.7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row>
    <row r="388" spans="1:56" ht="12.7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row>
    <row r="389" spans="1:56" ht="12.7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row>
    <row r="390" spans="1:56" ht="12.7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row>
    <row r="391" spans="1:56" ht="12.7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row>
    <row r="392" spans="1:56" ht="12.7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row>
    <row r="393" spans="1:56" ht="12.7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row>
    <row r="394" spans="1:56" ht="12.7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row>
    <row r="395" spans="1:56" ht="12.7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row>
    <row r="396" spans="1:56" ht="12.7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row>
    <row r="397" spans="1:56" ht="12.7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row>
    <row r="398" spans="1:56" ht="12.7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row>
    <row r="399" spans="1:56" ht="12.7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row>
    <row r="400" spans="1:56" ht="12.7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row>
  </sheetData>
  <sheetProtection password="D128" sheet="1" selectLockedCells="1" selectUnlockedCells="1"/>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Brads</dc:creator>
  <cp:keywords/>
  <dc:description/>
  <cp:lastModifiedBy>ALYASIRI, Sama</cp:lastModifiedBy>
  <cp:lastPrinted>2011-12-01T11:40:20Z</cp:lastPrinted>
  <dcterms:created xsi:type="dcterms:W3CDTF">2008-09-24T10:06:48Z</dcterms:created>
  <dcterms:modified xsi:type="dcterms:W3CDTF">2012-01-23T13:20:58Z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